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Y:\④　入札参加申請関係\令和６年度追加申請\２．手引き・申請書等（申請用）\★ホームページ用\申請様式ダウンロード用\様式\①kouji\"/>
    </mc:Choice>
  </mc:AlternateContent>
  <xr:revisionPtr revIDLastSave="0" documentId="13_ncr:1_{EE2B6BC3-460F-48FB-B889-82A9D24D6234}" xr6:coauthVersionLast="36" xr6:coauthVersionMax="36" xr10:uidLastSave="{00000000-0000-0000-0000-000000000000}"/>
  <bookViews>
    <workbookView xWindow="120" yWindow="105" windowWidth="14955" windowHeight="9120" xr2:uid="{00000000-000D-0000-FFFF-FFFF00000000}"/>
  </bookViews>
  <sheets>
    <sheet name="様式1-1-1" sheetId="11" r:id="rId1"/>
    <sheet name="様式1-1-3" sheetId="5" r:id="rId2"/>
    <sheet name="様式1-10-1" sheetId="9" r:id="rId3"/>
    <sheet name="様式1-10-2" sheetId="34" r:id="rId4"/>
    <sheet name="様式1-3" sheetId="17" r:id="rId5"/>
    <sheet name="様式1-3 (2)" sheetId="32" r:id="rId6"/>
    <sheet name="様式1-3 (3)" sheetId="33" r:id="rId7"/>
    <sheet name="様式1-4" sheetId="21" r:id="rId8"/>
    <sheet name="債権者登録" sheetId="35" r:id="rId9"/>
    <sheet name="チェックリスト" sheetId="28" r:id="rId10"/>
    <sheet name="." sheetId="36" state="hidden" r:id="rId11"/>
    <sheet name="＄" sheetId="37" state="hidden" r:id="rId12"/>
  </sheets>
  <definedNames>
    <definedName name="_xlnm.Print_Area" localSheetId="2">'様式1-10-1'!$A$2:$AE$127</definedName>
    <definedName name="_xlnm.Print_Area" localSheetId="3">OFFSET('様式1-10-2'!$A$2,0,0,((LEFT('様式1-10-2'!$P$2)+1)*42),31)</definedName>
    <definedName name="_xlnm.Print_Area" localSheetId="0">'様式1-1-1'!$A$1:$V$78</definedName>
    <definedName name="_xlnm.Print_Area" localSheetId="1">'様式1-1-3'!$B$1:$BW$68</definedName>
    <definedName name="_xlnm.Print_Area" localSheetId="4">OFFSET('様式1-3'!$A$2,0,0,(MAX('様式1-3'!$U:$U)*29),21)</definedName>
    <definedName name="_xlnm.Print_Area" localSheetId="5">OFFSET('様式1-3 (2)'!$A$2,0,0,(MAX('様式1-3 (2)'!$U:$U)*29),21)</definedName>
    <definedName name="_xlnm.Print_Area" localSheetId="6">OFFSET('様式1-3 (3)'!$A$2,0,0,(MAX('様式1-3 (3)'!$U:$U)*29),21)</definedName>
    <definedName name="_xlnm.Print_Area" localSheetId="7">'様式1-4'!$A$2:$P$18</definedName>
  </definedNames>
  <calcPr calcId="191029"/>
</workbook>
</file>

<file path=xl/calcChain.xml><?xml version="1.0" encoding="utf-8"?>
<calcChain xmlns="http://schemas.openxmlformats.org/spreadsheetml/2006/main">
  <c r="G4" i="28" l="1"/>
  <c r="P170" i="21" l="1"/>
  <c r="O170" i="21"/>
  <c r="N170" i="21"/>
  <c r="M170" i="21"/>
  <c r="L170" i="21"/>
  <c r="K170" i="21"/>
  <c r="P153" i="21"/>
  <c r="O153" i="21"/>
  <c r="N153" i="21"/>
  <c r="M153" i="21"/>
  <c r="L153" i="21"/>
  <c r="K153" i="21"/>
  <c r="P136" i="21"/>
  <c r="O136" i="21"/>
  <c r="N136" i="21"/>
  <c r="M136" i="21"/>
  <c r="L136" i="21"/>
  <c r="K136" i="21"/>
  <c r="P119" i="21"/>
  <c r="O119" i="21"/>
  <c r="N119" i="21"/>
  <c r="M119" i="21"/>
  <c r="L119" i="21"/>
  <c r="K119" i="21"/>
  <c r="P102" i="21"/>
  <c r="O102" i="21"/>
  <c r="N102" i="21"/>
  <c r="M102" i="21"/>
  <c r="L102" i="21"/>
  <c r="K102" i="21"/>
  <c r="P85" i="21"/>
  <c r="O85" i="21"/>
  <c r="N85" i="21"/>
  <c r="M85" i="21"/>
  <c r="L85" i="21"/>
  <c r="K85" i="21"/>
  <c r="P68" i="21"/>
  <c r="O68" i="21"/>
  <c r="N68" i="21"/>
  <c r="M68" i="21"/>
  <c r="L68" i="21"/>
  <c r="K68" i="21"/>
  <c r="P51" i="21"/>
  <c r="O51" i="21"/>
  <c r="N51" i="21"/>
  <c r="M51" i="21"/>
  <c r="L51" i="21"/>
  <c r="K51" i="21"/>
  <c r="P34" i="21"/>
  <c r="O34" i="21"/>
  <c r="N34" i="21"/>
  <c r="M34" i="21"/>
  <c r="L34" i="21"/>
  <c r="K34" i="21"/>
  <c r="P17" i="21"/>
  <c r="O17" i="21"/>
  <c r="N17" i="21"/>
  <c r="M17" i="21"/>
  <c r="L17" i="21"/>
  <c r="K17" i="21"/>
  <c r="S225" i="33"/>
  <c r="S220" i="33"/>
  <c r="S215" i="33"/>
  <c r="S210" i="33"/>
  <c r="S196" i="33"/>
  <c r="S191" i="33"/>
  <c r="S186" i="33"/>
  <c r="S181" i="33"/>
  <c r="S167" i="33"/>
  <c r="S162" i="33"/>
  <c r="S157" i="33"/>
  <c r="S152" i="33"/>
  <c r="S138" i="33"/>
  <c r="S133" i="33"/>
  <c r="S128" i="33"/>
  <c r="S123" i="33"/>
  <c r="S109" i="33"/>
  <c r="S104" i="33"/>
  <c r="S99" i="33"/>
  <c r="S94" i="33"/>
  <c r="S80" i="33"/>
  <c r="S75" i="33"/>
  <c r="S70" i="33"/>
  <c r="S65" i="33"/>
  <c r="S51" i="33"/>
  <c r="S46" i="33"/>
  <c r="S41" i="33"/>
  <c r="S36" i="33"/>
  <c r="S22" i="33"/>
  <c r="S17" i="33"/>
  <c r="S12" i="33"/>
  <c r="S7" i="33"/>
  <c r="S225" i="32"/>
  <c r="S220" i="32"/>
  <c r="S215" i="32"/>
  <c r="S210" i="32"/>
  <c r="S196" i="32"/>
  <c r="S191" i="32"/>
  <c r="S186" i="32"/>
  <c r="S181" i="32"/>
  <c r="S167" i="32"/>
  <c r="S162" i="32"/>
  <c r="S157" i="32"/>
  <c r="S152" i="32"/>
  <c r="S138" i="32"/>
  <c r="S133" i="32"/>
  <c r="S128" i="32"/>
  <c r="S123" i="32"/>
  <c r="S109" i="32"/>
  <c r="S104" i="32"/>
  <c r="S99" i="32"/>
  <c r="S94" i="32"/>
  <c r="S80" i="32"/>
  <c r="S75" i="32"/>
  <c r="S70" i="32"/>
  <c r="S65" i="32"/>
  <c r="S51" i="32"/>
  <c r="S46" i="32"/>
  <c r="S41" i="32"/>
  <c r="S36" i="32"/>
  <c r="S22" i="32"/>
  <c r="S17" i="32"/>
  <c r="S12" i="32"/>
  <c r="S7" i="32"/>
  <c r="S225" i="17"/>
  <c r="S220" i="17"/>
  <c r="S215" i="17"/>
  <c r="S210" i="17"/>
  <c r="S196" i="17"/>
  <c r="S191" i="17"/>
  <c r="S186" i="17"/>
  <c r="S181" i="17"/>
  <c r="S167" i="17"/>
  <c r="S162" i="17"/>
  <c r="S157" i="17"/>
  <c r="S152" i="17"/>
  <c r="S138" i="17"/>
  <c r="S133" i="17"/>
  <c r="S128" i="17"/>
  <c r="S123" i="17"/>
  <c r="S109" i="17"/>
  <c r="S104" i="17"/>
  <c r="S99" i="17"/>
  <c r="S94" i="17"/>
  <c r="S80" i="17"/>
  <c r="S75" i="17"/>
  <c r="S70" i="17"/>
  <c r="S65" i="17"/>
  <c r="S51" i="17"/>
  <c r="S46" i="17"/>
  <c r="S41" i="17"/>
  <c r="S36" i="17"/>
  <c r="S22" i="17"/>
  <c r="S17" i="17"/>
  <c r="S12" i="17"/>
  <c r="S7" i="17"/>
  <c r="A3" i="37" l="1"/>
  <c r="A2" i="37"/>
  <c r="M2" i="36" l="1"/>
  <c r="F2" i="36"/>
  <c r="BH2" i="36"/>
  <c r="BZ18" i="5"/>
  <c r="BZ17" i="5"/>
  <c r="BZ16" i="5"/>
  <c r="BX18" i="5"/>
  <c r="BX17" i="5"/>
  <c r="BX16" i="5"/>
  <c r="C3" i="37" l="1"/>
  <c r="N3" i="37" s="1"/>
  <c r="B2" i="36"/>
  <c r="T2" i="36" s="1"/>
  <c r="AE2" i="36"/>
  <c r="L2" i="36"/>
  <c r="AD2" i="36" s="1"/>
  <c r="K2" i="36"/>
  <c r="AC2" i="36" s="1"/>
  <c r="I2" i="36"/>
  <c r="AA2" i="36" s="1"/>
  <c r="J2" i="36"/>
  <c r="AB2" i="36" s="1"/>
  <c r="H2" i="36"/>
  <c r="Z2" i="36" s="1"/>
  <c r="G2" i="36"/>
  <c r="Y2" i="36" s="1"/>
  <c r="X2" i="36"/>
  <c r="E2" i="36"/>
  <c r="W2" i="36" s="1"/>
  <c r="D2" i="36"/>
  <c r="V2" i="36" s="1"/>
  <c r="C2" i="36"/>
  <c r="U2" i="36" s="1"/>
  <c r="R2" i="37"/>
  <c r="P2" i="37"/>
  <c r="I2" i="37"/>
  <c r="H2" i="37"/>
  <c r="G2" i="37"/>
  <c r="F2" i="37"/>
  <c r="E2" i="37"/>
  <c r="C2" i="37"/>
  <c r="N2" i="37" s="1"/>
  <c r="D2" i="37"/>
  <c r="U2" i="37"/>
  <c r="M27" i="35"/>
  <c r="N27" i="35" s="1"/>
  <c r="V2" i="37" s="1"/>
  <c r="M33" i="35"/>
  <c r="N33" i="35" s="1"/>
  <c r="Q2" i="37"/>
  <c r="O2" i="37"/>
  <c r="S2" i="37" l="1"/>
  <c r="T2" i="37" s="1"/>
  <c r="W2" i="37" s="1"/>
  <c r="G7" i="35" s="1"/>
  <c r="N17" i="28" s="1"/>
  <c r="P3" i="37"/>
  <c r="S3" i="37"/>
  <c r="U3" i="37"/>
  <c r="V3" i="37"/>
  <c r="D3" i="37"/>
  <c r="E3" i="37"/>
  <c r="G3" i="37"/>
  <c r="F3" i="37"/>
  <c r="H3" i="37"/>
  <c r="I3" i="37"/>
  <c r="Q3" i="37"/>
  <c r="O3" i="37"/>
  <c r="R3" i="37"/>
  <c r="T3" i="37" l="1"/>
  <c r="W3" i="37" s="1"/>
  <c r="KX2" i="36"/>
  <c r="KW2" i="36"/>
  <c r="KY2" i="36"/>
  <c r="KV2" i="36"/>
  <c r="BL31" i="5"/>
  <c r="BL27" i="5"/>
  <c r="BL23" i="5"/>
  <c r="AG2" i="36"/>
  <c r="AH2" i="36"/>
  <c r="AI2" i="36"/>
  <c r="AJ2" i="36"/>
  <c r="AK2" i="36"/>
  <c r="AL2" i="36"/>
  <c r="AM2" i="36"/>
  <c r="AN2" i="36"/>
  <c r="AO2" i="36"/>
  <c r="AP2" i="36"/>
  <c r="AQ2" i="36"/>
  <c r="AR2" i="36"/>
  <c r="AS2" i="36"/>
  <c r="AT2" i="36"/>
  <c r="AU2" i="36"/>
  <c r="AV2" i="36"/>
  <c r="AW2" i="36"/>
  <c r="AX2" i="36"/>
  <c r="AY2" i="36"/>
  <c r="AZ2" i="36"/>
  <c r="BA2" i="36"/>
  <c r="BB2" i="36"/>
  <c r="BC2" i="36"/>
  <c r="BD2" i="36"/>
  <c r="BE2" i="36"/>
  <c r="BF2" i="36"/>
  <c r="BG2" i="36"/>
  <c r="AF2" i="36"/>
  <c r="P2" i="36"/>
  <c r="S2" i="36"/>
  <c r="R2" i="36"/>
  <c r="Q2" i="36"/>
  <c r="O2" i="36"/>
  <c r="N2" i="36"/>
  <c r="U2" i="33"/>
  <c r="AD35" i="33"/>
  <c r="AD34" i="33"/>
  <c r="AD32" i="33"/>
  <c r="AD31" i="33"/>
  <c r="AD29" i="33"/>
  <c r="U205" i="33"/>
  <c r="AD27" i="33"/>
  <c r="AD25" i="33"/>
  <c r="AD23" i="33"/>
  <c r="AD22" i="33"/>
  <c r="AD18" i="33"/>
  <c r="AD17" i="33"/>
  <c r="U118" i="33"/>
  <c r="U89" i="33"/>
  <c r="AD14" i="33"/>
  <c r="AD12" i="33"/>
  <c r="AD11" i="33"/>
  <c r="AD10" i="33"/>
  <c r="U60" i="33"/>
  <c r="AC35" i="33"/>
  <c r="AB35" i="33"/>
  <c r="AA35" i="33"/>
  <c r="Z35" i="33"/>
  <c r="AC34" i="33"/>
  <c r="AB34" i="33"/>
  <c r="AA34" i="33"/>
  <c r="Z34" i="33"/>
  <c r="AD33" i="33"/>
  <c r="AC33" i="33"/>
  <c r="AB33" i="33"/>
  <c r="AA33" i="33"/>
  <c r="Z33" i="33"/>
  <c r="AC32" i="33"/>
  <c r="AB32" i="33"/>
  <c r="AA32" i="33"/>
  <c r="Z32" i="33"/>
  <c r="AC31" i="33"/>
  <c r="AB31" i="33"/>
  <c r="AA31" i="33"/>
  <c r="Z31" i="33"/>
  <c r="AD30" i="33"/>
  <c r="AC30" i="33"/>
  <c r="AB30" i="33"/>
  <c r="AA30" i="33"/>
  <c r="Z30" i="33"/>
  <c r="AC29" i="33"/>
  <c r="AB29" i="33"/>
  <c r="AA29" i="33"/>
  <c r="Z29" i="33"/>
  <c r="AC28" i="33"/>
  <c r="AB28" i="33"/>
  <c r="AA28" i="33"/>
  <c r="Z28" i="33"/>
  <c r="AC27" i="33"/>
  <c r="AB27" i="33"/>
  <c r="AA27" i="33"/>
  <c r="Z27" i="33"/>
  <c r="AD26" i="33"/>
  <c r="AC26" i="33"/>
  <c r="AB26" i="33"/>
  <c r="AA26" i="33"/>
  <c r="Z26" i="33"/>
  <c r="AC25" i="33"/>
  <c r="AB25" i="33"/>
  <c r="AA25" i="33"/>
  <c r="Z25" i="33"/>
  <c r="AC24" i="33"/>
  <c r="AB24" i="33"/>
  <c r="AA24" i="33"/>
  <c r="Z24" i="33"/>
  <c r="AC23" i="33"/>
  <c r="AB23" i="33"/>
  <c r="AA23" i="33"/>
  <c r="Z23" i="33"/>
  <c r="AC22" i="33"/>
  <c r="AB22" i="33"/>
  <c r="AA22" i="33"/>
  <c r="Z22" i="33"/>
  <c r="AD21" i="33"/>
  <c r="AC21" i="33"/>
  <c r="AB21" i="33"/>
  <c r="AA21" i="33"/>
  <c r="Z21" i="33"/>
  <c r="AD20" i="33"/>
  <c r="AC20" i="33"/>
  <c r="AB20" i="33"/>
  <c r="AA20" i="33"/>
  <c r="Z20" i="33"/>
  <c r="AD19" i="33"/>
  <c r="AC19" i="33"/>
  <c r="AB19" i="33"/>
  <c r="AA19" i="33"/>
  <c r="Z19" i="33"/>
  <c r="AC18" i="33"/>
  <c r="AB18" i="33"/>
  <c r="AA18" i="33"/>
  <c r="Z18" i="33"/>
  <c r="AC17" i="33"/>
  <c r="AB17" i="33"/>
  <c r="AA17" i="33"/>
  <c r="Z17" i="33"/>
  <c r="AD6" i="33"/>
  <c r="AC16" i="33"/>
  <c r="AB16" i="33"/>
  <c r="AA16" i="33"/>
  <c r="Z16" i="33"/>
  <c r="AD15" i="33"/>
  <c r="AC15" i="33"/>
  <c r="AB15" i="33"/>
  <c r="AA15" i="33"/>
  <c r="Z15" i="33"/>
  <c r="AC14" i="33"/>
  <c r="AB14" i="33"/>
  <c r="AA14" i="33"/>
  <c r="Z14" i="33"/>
  <c r="AD13" i="33"/>
  <c r="AC13" i="33"/>
  <c r="AB13" i="33"/>
  <c r="AA13" i="33"/>
  <c r="Z13" i="33"/>
  <c r="AC12" i="33"/>
  <c r="AB12" i="33"/>
  <c r="AA12" i="33"/>
  <c r="Z12" i="33"/>
  <c r="AC11" i="33"/>
  <c r="AB11" i="33"/>
  <c r="AA11" i="33"/>
  <c r="Z11" i="33"/>
  <c r="AC10" i="33"/>
  <c r="AB10" i="33"/>
  <c r="AA10" i="33"/>
  <c r="Z10" i="33"/>
  <c r="AD9" i="33"/>
  <c r="AC9" i="33"/>
  <c r="AB9" i="33"/>
  <c r="AA9" i="33"/>
  <c r="Z9" i="33"/>
  <c r="AD8" i="33"/>
  <c r="AC8" i="33"/>
  <c r="AB8" i="33"/>
  <c r="AA8" i="33"/>
  <c r="Z8" i="33"/>
  <c r="AD7" i="33"/>
  <c r="AC7" i="33"/>
  <c r="AB7" i="33"/>
  <c r="AA7" i="33"/>
  <c r="Z7" i="33"/>
  <c r="AD4" i="33"/>
  <c r="AC6" i="33"/>
  <c r="AB6" i="33"/>
  <c r="AA6" i="33"/>
  <c r="Z6" i="33"/>
  <c r="AD5" i="33"/>
  <c r="AC5" i="33"/>
  <c r="AB5" i="33"/>
  <c r="AA5" i="33"/>
  <c r="Z5" i="33"/>
  <c r="AC4" i="33"/>
  <c r="AB4" i="33"/>
  <c r="AA4" i="33"/>
  <c r="Z4" i="33"/>
  <c r="AD35" i="32"/>
  <c r="AD30" i="32"/>
  <c r="AD29" i="32"/>
  <c r="U205" i="32"/>
  <c r="U176" i="32"/>
  <c r="AD23" i="32"/>
  <c r="U147" i="32"/>
  <c r="AD18" i="32"/>
  <c r="AD17" i="32"/>
  <c r="U118" i="32"/>
  <c r="U89" i="32"/>
  <c r="AD11" i="32"/>
  <c r="AD10" i="32"/>
  <c r="AC35" i="32"/>
  <c r="AB35" i="32"/>
  <c r="AA35" i="32"/>
  <c r="Z35" i="32"/>
  <c r="AD34" i="32"/>
  <c r="AC34" i="32"/>
  <c r="AB34" i="32"/>
  <c r="AA34" i="32"/>
  <c r="Z34" i="32"/>
  <c r="AD33" i="32"/>
  <c r="AC33" i="32"/>
  <c r="AB33" i="32"/>
  <c r="AA33" i="32"/>
  <c r="Z33" i="32"/>
  <c r="AD32" i="32"/>
  <c r="AC32" i="32"/>
  <c r="AB32" i="32"/>
  <c r="AA32" i="32"/>
  <c r="Z32" i="32"/>
  <c r="AD31" i="32"/>
  <c r="AC31" i="32"/>
  <c r="AB31" i="32"/>
  <c r="AA31" i="32"/>
  <c r="Z31" i="32"/>
  <c r="AC30" i="32"/>
  <c r="AB30" i="32"/>
  <c r="AA30" i="32"/>
  <c r="Z30" i="32"/>
  <c r="AC29" i="32"/>
  <c r="AB29" i="32"/>
  <c r="AA29" i="32"/>
  <c r="Z29" i="32"/>
  <c r="AD28" i="32"/>
  <c r="AC28" i="32"/>
  <c r="AB28" i="32"/>
  <c r="AA28" i="32"/>
  <c r="Z28" i="32"/>
  <c r="AD27" i="32"/>
  <c r="AC27" i="32"/>
  <c r="AB27" i="32"/>
  <c r="AA27" i="32"/>
  <c r="Z27" i="32"/>
  <c r="AD26" i="32"/>
  <c r="AC26" i="32"/>
  <c r="AB26" i="32"/>
  <c r="AA26" i="32"/>
  <c r="Z26" i="32"/>
  <c r="AD25" i="32"/>
  <c r="AC25" i="32"/>
  <c r="AB25" i="32"/>
  <c r="AA25" i="32"/>
  <c r="Z25" i="32"/>
  <c r="AD24" i="32"/>
  <c r="AC24" i="32"/>
  <c r="AB24" i="32"/>
  <c r="AA24" i="32"/>
  <c r="Z24" i="32"/>
  <c r="AC23" i="32"/>
  <c r="AB23" i="32"/>
  <c r="AA23" i="32"/>
  <c r="Z23" i="32"/>
  <c r="AD22" i="32"/>
  <c r="AC22" i="32"/>
  <c r="AB22" i="32"/>
  <c r="AA22" i="32"/>
  <c r="Z22" i="32"/>
  <c r="AD21" i="32"/>
  <c r="AC21" i="32"/>
  <c r="AB21" i="32"/>
  <c r="AA21" i="32"/>
  <c r="Z21" i="32"/>
  <c r="AD20" i="32"/>
  <c r="AC20" i="32"/>
  <c r="AB20" i="32"/>
  <c r="AA20" i="32"/>
  <c r="Z20" i="32"/>
  <c r="AD19" i="32"/>
  <c r="AC19" i="32"/>
  <c r="AB19" i="32"/>
  <c r="AA19" i="32"/>
  <c r="Z19" i="32"/>
  <c r="AC18" i="32"/>
  <c r="AB18" i="32"/>
  <c r="AA18" i="32"/>
  <c r="Z18" i="32"/>
  <c r="AC17" i="32"/>
  <c r="AB17" i="32"/>
  <c r="AA17" i="32"/>
  <c r="Z17" i="32"/>
  <c r="AC16" i="32"/>
  <c r="AB16" i="32"/>
  <c r="AA16" i="32"/>
  <c r="Z16" i="32"/>
  <c r="AD15" i="32"/>
  <c r="AC15" i="32"/>
  <c r="AB15" i="32"/>
  <c r="AA15" i="32"/>
  <c r="Z15" i="32"/>
  <c r="AD14" i="32"/>
  <c r="AC14" i="32"/>
  <c r="AB14" i="32"/>
  <c r="AA14" i="32"/>
  <c r="Z14" i="32"/>
  <c r="AD13" i="32"/>
  <c r="AC13" i="32"/>
  <c r="AB13" i="32"/>
  <c r="AA13" i="32"/>
  <c r="Z13" i="32"/>
  <c r="AD12" i="32"/>
  <c r="AC12" i="32"/>
  <c r="AB12" i="32"/>
  <c r="AA12" i="32"/>
  <c r="Z12" i="32"/>
  <c r="AD5" i="32"/>
  <c r="AC11" i="32"/>
  <c r="AB11" i="32"/>
  <c r="AA11" i="32"/>
  <c r="Z11" i="32"/>
  <c r="AC10" i="32"/>
  <c r="AB10" i="32"/>
  <c r="AA10" i="32"/>
  <c r="Z10" i="32"/>
  <c r="AD9" i="32"/>
  <c r="AC9" i="32"/>
  <c r="AB9" i="32"/>
  <c r="AA9" i="32"/>
  <c r="Z9" i="32"/>
  <c r="AD8" i="32"/>
  <c r="AC8" i="32"/>
  <c r="AB8" i="32"/>
  <c r="AA8" i="32"/>
  <c r="Z8" i="32"/>
  <c r="AD7" i="32"/>
  <c r="AC7" i="32"/>
  <c r="AB7" i="32"/>
  <c r="AA7" i="32"/>
  <c r="Z7" i="32"/>
  <c r="AD4" i="32"/>
  <c r="AD6" i="32"/>
  <c r="AC6" i="32"/>
  <c r="AB6" i="32"/>
  <c r="AA6" i="32"/>
  <c r="Z6" i="32"/>
  <c r="AC5" i="32"/>
  <c r="AB5" i="32"/>
  <c r="AA5" i="32"/>
  <c r="Z5" i="32"/>
  <c r="AC4" i="32"/>
  <c r="AB4" i="32"/>
  <c r="AA4" i="32"/>
  <c r="Z4" i="32"/>
  <c r="P2" i="34"/>
  <c r="U147" i="33"/>
  <c r="U31" i="33"/>
  <c r="AD24" i="33"/>
  <c r="U31" i="32"/>
  <c r="Z8" i="34"/>
  <c r="Z12" i="34"/>
  <c r="X31" i="34"/>
  <c r="X37" i="34" s="1"/>
  <c r="V33" i="5" s="1"/>
  <c r="U29" i="34"/>
  <c r="U37" i="34" s="1"/>
  <c r="V31" i="5" s="1"/>
  <c r="S27" i="34"/>
  <c r="S18" i="34"/>
  <c r="U29" i="9"/>
  <c r="S18" i="9"/>
  <c r="Z8" i="9"/>
  <c r="Z12" i="9"/>
  <c r="X31" i="9"/>
  <c r="X37" i="9" s="1"/>
  <c r="N33" i="5" s="1"/>
  <c r="S27" i="9"/>
  <c r="R16" i="9"/>
  <c r="H18" i="35"/>
  <c r="H19" i="35" s="1"/>
  <c r="H17" i="35"/>
  <c r="H16" i="35"/>
  <c r="BA163" i="9"/>
  <c r="AJ163" i="9"/>
  <c r="AH163" i="9"/>
  <c r="BA162" i="9"/>
  <c r="AS162" i="9"/>
  <c r="BA161" i="9"/>
  <c r="AL161" i="9"/>
  <c r="AK161" i="9"/>
  <c r="BA160" i="9"/>
  <c r="AZ160" i="9"/>
  <c r="BA159" i="9"/>
  <c r="AJ159" i="9"/>
  <c r="BA158" i="9"/>
  <c r="AX158" i="9"/>
  <c r="AT158" i="9"/>
  <c r="BA157" i="9"/>
  <c r="AW157" i="9"/>
  <c r="BA156" i="9"/>
  <c r="AV156" i="9"/>
  <c r="BA155" i="9"/>
  <c r="AL155" i="9"/>
  <c r="BA154" i="9"/>
  <c r="AU154" i="9"/>
  <c r="BA153" i="9"/>
  <c r="AJ153" i="9"/>
  <c r="BA152" i="9"/>
  <c r="AQ152" i="9"/>
  <c r="AJ152" i="9"/>
  <c r="BA151" i="9"/>
  <c r="AP151" i="9"/>
  <c r="BA150" i="9"/>
  <c r="AJ150" i="9"/>
  <c r="BA149" i="9"/>
  <c r="AJ149" i="9"/>
  <c r="BA148" i="9"/>
  <c r="AO148" i="9"/>
  <c r="BA147" i="9"/>
  <c r="AI147" i="9"/>
  <c r="BA146" i="9"/>
  <c r="AJ146" i="9"/>
  <c r="AH146" i="9"/>
  <c r="BA145" i="9"/>
  <c r="AU145" i="9"/>
  <c r="AM145" i="9"/>
  <c r="AJ145" i="9"/>
  <c r="AH145" i="9"/>
  <c r="BA144" i="9"/>
  <c r="AJ144" i="9"/>
  <c r="AH144" i="9"/>
  <c r="BA143" i="9"/>
  <c r="AT143" i="9"/>
  <c r="AT164" i="9" s="1"/>
  <c r="AL143" i="9"/>
  <c r="BA142" i="9"/>
  <c r="AK142" i="9"/>
  <c r="BA141" i="9"/>
  <c r="AJ141" i="9"/>
  <c r="BA140" i="9"/>
  <c r="AJ140" i="9"/>
  <c r="AH140" i="9"/>
  <c r="BA139" i="9"/>
  <c r="AY139" i="9"/>
  <c r="AQ139" i="9"/>
  <c r="AN139" i="9"/>
  <c r="AM139" i="9"/>
  <c r="AJ139" i="9"/>
  <c r="AH139" i="9"/>
  <c r="BA138" i="9"/>
  <c r="AJ138" i="9"/>
  <c r="BA137" i="9"/>
  <c r="AJ137" i="9"/>
  <c r="BA136" i="9"/>
  <c r="AJ136" i="9"/>
  <c r="BA135" i="9"/>
  <c r="AY135" i="9"/>
  <c r="AR135" i="9"/>
  <c r="AQ135" i="9"/>
  <c r="AN135" i="9"/>
  <c r="AH135" i="9"/>
  <c r="BA121" i="9"/>
  <c r="AJ121" i="9"/>
  <c r="AH121" i="9"/>
  <c r="BA120" i="9"/>
  <c r="AS120" i="9"/>
  <c r="BA119" i="9"/>
  <c r="AL119" i="9"/>
  <c r="AK119" i="9"/>
  <c r="BA118" i="9"/>
  <c r="AZ118" i="9"/>
  <c r="BA117" i="9"/>
  <c r="AJ117" i="9"/>
  <c r="BA116" i="9"/>
  <c r="AX116" i="9"/>
  <c r="AT116" i="9"/>
  <c r="BA115" i="9"/>
  <c r="AW115" i="9"/>
  <c r="BA114" i="9"/>
  <c r="AV114" i="9"/>
  <c r="BA113" i="9"/>
  <c r="AL113" i="9"/>
  <c r="BA112" i="9"/>
  <c r="AU112" i="9"/>
  <c r="BA111" i="9"/>
  <c r="AJ111" i="9"/>
  <c r="BA110" i="9"/>
  <c r="AQ110" i="9"/>
  <c r="AJ110" i="9"/>
  <c r="BA109" i="9"/>
  <c r="AP109" i="9"/>
  <c r="BA108" i="9"/>
  <c r="AJ108" i="9"/>
  <c r="BA107" i="9"/>
  <c r="AJ107" i="9"/>
  <c r="BA106" i="9"/>
  <c r="AO106" i="9"/>
  <c r="AO122" i="9" s="1"/>
  <c r="BA105" i="9"/>
  <c r="AI105" i="9"/>
  <c r="BA104" i="9"/>
  <c r="AJ104" i="9"/>
  <c r="AH104" i="9"/>
  <c r="BA103" i="9"/>
  <c r="AU103" i="9"/>
  <c r="AM103" i="9"/>
  <c r="AJ103" i="9"/>
  <c r="AH103" i="9"/>
  <c r="BA102" i="9"/>
  <c r="AJ102" i="9"/>
  <c r="AH102" i="9"/>
  <c r="BA101" i="9"/>
  <c r="AT101" i="9"/>
  <c r="AL101" i="9"/>
  <c r="BA100" i="9"/>
  <c r="AK100" i="9"/>
  <c r="BA99" i="9"/>
  <c r="AJ99" i="9"/>
  <c r="BA98" i="9"/>
  <c r="AJ98" i="9"/>
  <c r="AH98" i="9"/>
  <c r="BA97" i="9"/>
  <c r="AY97" i="9"/>
  <c r="AQ97" i="9"/>
  <c r="AN97" i="9"/>
  <c r="AM97" i="9"/>
  <c r="AJ97" i="9"/>
  <c r="AH97" i="9"/>
  <c r="BA96" i="9"/>
  <c r="AJ96" i="9"/>
  <c r="BA95" i="9"/>
  <c r="AJ95" i="9"/>
  <c r="BA94" i="9"/>
  <c r="AJ94" i="9"/>
  <c r="BA93" i="9"/>
  <c r="AY93" i="9"/>
  <c r="AR93" i="9"/>
  <c r="AQ93" i="9"/>
  <c r="AN93" i="9"/>
  <c r="AH93" i="9"/>
  <c r="AH93" i="34"/>
  <c r="BA121" i="34"/>
  <c r="AJ121" i="34"/>
  <c r="AH121" i="34"/>
  <c r="BA120" i="34"/>
  <c r="AS120" i="34"/>
  <c r="AS122" i="34" s="1"/>
  <c r="BA119" i="34"/>
  <c r="AL119" i="34"/>
  <c r="AK119" i="34"/>
  <c r="BA118" i="34"/>
  <c r="AZ118" i="34"/>
  <c r="AZ122" i="34" s="1"/>
  <c r="BA117" i="34"/>
  <c r="AJ117" i="34"/>
  <c r="BA116" i="34"/>
  <c r="AX116" i="34"/>
  <c r="AX122" i="34" s="1"/>
  <c r="AT116" i="34"/>
  <c r="BA115" i="34"/>
  <c r="AW115" i="34"/>
  <c r="BA114" i="34"/>
  <c r="AV114" i="34"/>
  <c r="AV122" i="34" s="1"/>
  <c r="BA113" i="34"/>
  <c r="AL113" i="34"/>
  <c r="BA112" i="34"/>
  <c r="AU112" i="34"/>
  <c r="BA111" i="34"/>
  <c r="AJ111" i="34"/>
  <c r="BA110" i="34"/>
  <c r="AQ110" i="34"/>
  <c r="AJ110" i="34"/>
  <c r="BA109" i="34"/>
  <c r="AP109" i="34"/>
  <c r="BA108" i="34"/>
  <c r="AJ108" i="34"/>
  <c r="BA107" i="34"/>
  <c r="AJ107" i="34"/>
  <c r="BA106" i="34"/>
  <c r="AO106" i="34"/>
  <c r="BA105" i="34"/>
  <c r="AI105" i="34"/>
  <c r="AI122" i="34" s="1"/>
  <c r="BA104" i="34"/>
  <c r="AJ104" i="34"/>
  <c r="AH104" i="34"/>
  <c r="BA103" i="34"/>
  <c r="AU103" i="34"/>
  <c r="AM103" i="34"/>
  <c r="AJ103" i="34"/>
  <c r="AH103" i="34"/>
  <c r="BA102" i="34"/>
  <c r="AJ102" i="34"/>
  <c r="AH102" i="34"/>
  <c r="BA101" i="34"/>
  <c r="AT101" i="34"/>
  <c r="AT122" i="34" s="1"/>
  <c r="AL101" i="34"/>
  <c r="BA100" i="34"/>
  <c r="AK100" i="34"/>
  <c r="AK122" i="34" s="1"/>
  <c r="BA99" i="34"/>
  <c r="AJ99" i="34"/>
  <c r="BA98" i="34"/>
  <c r="AJ98" i="34"/>
  <c r="AH98" i="34"/>
  <c r="BA97" i="34"/>
  <c r="AY97" i="34"/>
  <c r="AQ97" i="34"/>
  <c r="AN97" i="34"/>
  <c r="AM97" i="34"/>
  <c r="AJ97" i="34"/>
  <c r="AH97" i="34"/>
  <c r="BA96" i="34"/>
  <c r="AJ96" i="34"/>
  <c r="BA95" i="34"/>
  <c r="AJ95" i="34"/>
  <c r="BA94" i="34"/>
  <c r="AJ94" i="34"/>
  <c r="BA93" i="34"/>
  <c r="AY93" i="34"/>
  <c r="AR93" i="34"/>
  <c r="AR122" i="34" s="1"/>
  <c r="AQ93" i="34"/>
  <c r="AN93" i="34"/>
  <c r="AH135" i="34"/>
  <c r="BA163" i="34"/>
  <c r="AJ163" i="34"/>
  <c r="AH163" i="34"/>
  <c r="BA162" i="34"/>
  <c r="AS162" i="34"/>
  <c r="BA161" i="34"/>
  <c r="AL161" i="34"/>
  <c r="AK161" i="34"/>
  <c r="BA160" i="34"/>
  <c r="AZ160" i="34"/>
  <c r="AZ164" i="34" s="1"/>
  <c r="BA159" i="34"/>
  <c r="AJ159" i="34"/>
  <c r="BA158" i="34"/>
  <c r="AX158" i="34"/>
  <c r="AT158" i="34"/>
  <c r="BA157" i="34"/>
  <c r="AW157" i="34"/>
  <c r="AW164" i="34" s="1"/>
  <c r="BA156" i="34"/>
  <c r="AV156" i="34"/>
  <c r="AV164" i="34" s="1"/>
  <c r="BA155" i="34"/>
  <c r="AL155" i="34"/>
  <c r="BA154" i="34"/>
  <c r="AU154" i="34"/>
  <c r="BA153" i="34"/>
  <c r="AJ153" i="34"/>
  <c r="BA152" i="34"/>
  <c r="AQ152" i="34"/>
  <c r="AJ152" i="34"/>
  <c r="BA151" i="34"/>
  <c r="AP151" i="34"/>
  <c r="BA150" i="34"/>
  <c r="AJ150" i="34"/>
  <c r="BA149" i="34"/>
  <c r="AJ149" i="34"/>
  <c r="BA148" i="34"/>
  <c r="AO148" i="34"/>
  <c r="AO164" i="34" s="1"/>
  <c r="BA147" i="34"/>
  <c r="AI147" i="34"/>
  <c r="BA146" i="34"/>
  <c r="AJ146" i="34"/>
  <c r="AH146" i="34"/>
  <c r="BA145" i="34"/>
  <c r="AU145" i="34"/>
  <c r="AM145" i="34"/>
  <c r="AJ145" i="34"/>
  <c r="AH145" i="34"/>
  <c r="BA144" i="34"/>
  <c r="AJ144" i="34"/>
  <c r="AH144" i="34"/>
  <c r="BA143" i="34"/>
  <c r="AT143" i="34"/>
  <c r="AL143" i="34"/>
  <c r="BA142" i="34"/>
  <c r="AK142" i="34"/>
  <c r="AK164" i="34" s="1"/>
  <c r="BA141" i="34"/>
  <c r="AJ141" i="34"/>
  <c r="BA140" i="34"/>
  <c r="AJ140" i="34"/>
  <c r="AH140" i="34"/>
  <c r="BA139" i="34"/>
  <c r="AY139" i="34"/>
  <c r="AQ139" i="34"/>
  <c r="AN139" i="34"/>
  <c r="AM139" i="34"/>
  <c r="AJ139" i="34"/>
  <c r="AH139" i="34"/>
  <c r="BA138" i="34"/>
  <c r="AJ138" i="34"/>
  <c r="BA137" i="34"/>
  <c r="AJ137" i="34"/>
  <c r="BA136" i="34"/>
  <c r="AJ136" i="34"/>
  <c r="BA135" i="34"/>
  <c r="AY135" i="34"/>
  <c r="AR135" i="34"/>
  <c r="AR164" i="34" s="1"/>
  <c r="AQ135" i="34"/>
  <c r="AN135" i="34"/>
  <c r="BA69" i="34"/>
  <c r="AC164" i="34"/>
  <c r="AB164" i="34"/>
  <c r="Z164" i="34"/>
  <c r="X164" i="34"/>
  <c r="W164" i="34"/>
  <c r="U164" i="34"/>
  <c r="S164" i="34"/>
  <c r="R164" i="34"/>
  <c r="Q164" i="34"/>
  <c r="P164" i="34"/>
  <c r="O164" i="34"/>
  <c r="N164" i="34"/>
  <c r="M164" i="34"/>
  <c r="L164" i="34"/>
  <c r="K164" i="34"/>
  <c r="J164" i="34"/>
  <c r="I164" i="34"/>
  <c r="H164" i="34"/>
  <c r="G164" i="34"/>
  <c r="F164" i="34"/>
  <c r="BB163" i="34"/>
  <c r="AD163" i="34"/>
  <c r="AS164" i="34"/>
  <c r="AD162" i="34"/>
  <c r="AD161" i="34"/>
  <c r="AD160" i="34"/>
  <c r="AD159" i="34"/>
  <c r="AX164" i="34"/>
  <c r="AD158" i="34"/>
  <c r="BB157" i="34"/>
  <c r="AD157" i="34"/>
  <c r="BB156" i="34"/>
  <c r="AD156" i="34"/>
  <c r="AD155" i="34"/>
  <c r="AD154" i="34"/>
  <c r="BB153" i="34"/>
  <c r="AD153" i="34"/>
  <c r="AD152" i="34"/>
  <c r="BB151" i="34"/>
  <c r="AP164" i="34"/>
  <c r="AD151" i="34"/>
  <c r="AD150" i="34"/>
  <c r="AD149" i="34"/>
  <c r="BB148" i="34"/>
  <c r="AD148" i="34"/>
  <c r="AI164" i="34"/>
  <c r="AD147" i="34"/>
  <c r="AD146" i="34"/>
  <c r="AD145" i="34"/>
  <c r="AD144" i="34"/>
  <c r="AD143" i="34"/>
  <c r="AD142" i="34"/>
  <c r="AD141" i="34"/>
  <c r="AD140" i="34"/>
  <c r="AD139" i="34"/>
  <c r="AD138" i="34"/>
  <c r="AD137" i="34"/>
  <c r="AD136" i="34"/>
  <c r="AD135" i="34"/>
  <c r="AC122" i="34"/>
  <c r="AB122" i="34"/>
  <c r="Z122" i="34"/>
  <c r="X122" i="34"/>
  <c r="W122" i="34"/>
  <c r="U122" i="34"/>
  <c r="S122" i="34"/>
  <c r="R122" i="34"/>
  <c r="Q122" i="34"/>
  <c r="P122" i="34"/>
  <c r="O122" i="34"/>
  <c r="N122" i="34"/>
  <c r="M122" i="34"/>
  <c r="L122" i="34"/>
  <c r="K122" i="34"/>
  <c r="J122" i="34"/>
  <c r="I122" i="34"/>
  <c r="H122" i="34"/>
  <c r="G122" i="34"/>
  <c r="F122" i="34"/>
  <c r="AD121" i="34"/>
  <c r="BB120" i="34"/>
  <c r="AD120" i="34"/>
  <c r="BB119" i="34"/>
  <c r="AD119" i="34"/>
  <c r="BB118" i="34"/>
  <c r="AD118" i="34"/>
  <c r="AD117" i="34"/>
  <c r="AD116" i="34"/>
  <c r="AD115" i="34"/>
  <c r="AD114" i="34"/>
  <c r="AD113" i="34"/>
  <c r="AD112" i="34"/>
  <c r="AD111" i="34"/>
  <c r="AD110" i="34"/>
  <c r="AD109" i="34"/>
  <c r="AD108" i="34"/>
  <c r="AD107" i="34"/>
  <c r="AD106" i="34"/>
  <c r="AD105" i="34"/>
  <c r="AD104" i="34"/>
  <c r="AD103" i="34"/>
  <c r="AD102" i="34"/>
  <c r="AD101" i="34"/>
  <c r="AD100" i="34"/>
  <c r="AD99" i="34"/>
  <c r="AD98" i="34"/>
  <c r="AD97" i="34"/>
  <c r="AD96" i="34"/>
  <c r="AD95" i="34"/>
  <c r="AD94" i="34"/>
  <c r="AD93" i="34"/>
  <c r="AC80" i="34"/>
  <c r="AB80" i="34"/>
  <c r="Z80" i="34"/>
  <c r="X80" i="34"/>
  <c r="W80" i="34"/>
  <c r="U80" i="34"/>
  <c r="S80" i="34"/>
  <c r="R80" i="34"/>
  <c r="Q80" i="34"/>
  <c r="P80" i="34"/>
  <c r="O80" i="34"/>
  <c r="N80" i="34"/>
  <c r="M80" i="34"/>
  <c r="L80" i="34"/>
  <c r="K80" i="34"/>
  <c r="J80" i="34"/>
  <c r="I80" i="34"/>
  <c r="H80" i="34"/>
  <c r="G80" i="34"/>
  <c r="F80" i="34"/>
  <c r="AD79" i="34"/>
  <c r="AD78" i="34"/>
  <c r="AD77" i="34"/>
  <c r="AD76" i="34"/>
  <c r="AD75" i="34"/>
  <c r="AD74" i="34"/>
  <c r="AD73" i="34"/>
  <c r="AD72" i="34"/>
  <c r="AD71" i="34"/>
  <c r="AD70" i="34"/>
  <c r="AD69" i="34"/>
  <c r="AD68" i="34"/>
  <c r="AD67" i="34"/>
  <c r="AD66" i="34"/>
  <c r="AD65" i="34"/>
  <c r="AD64" i="34"/>
  <c r="AD63" i="34"/>
  <c r="AD62" i="34"/>
  <c r="AD61" i="34"/>
  <c r="AD60" i="34"/>
  <c r="AD59" i="34"/>
  <c r="AD58" i="34"/>
  <c r="AD57" i="34"/>
  <c r="AD56" i="34"/>
  <c r="AD55" i="34"/>
  <c r="AD54" i="34"/>
  <c r="AD53" i="34"/>
  <c r="AD52" i="34"/>
  <c r="AD51" i="34"/>
  <c r="AA37" i="34"/>
  <c r="Y37" i="34"/>
  <c r="V37" i="34"/>
  <c r="T37" i="34"/>
  <c r="AC36" i="34"/>
  <c r="H36" i="34"/>
  <c r="F36" i="34"/>
  <c r="AC35" i="34"/>
  <c r="Q35" i="34"/>
  <c r="Q37" i="34" s="1"/>
  <c r="V28" i="5" s="1"/>
  <c r="AC34" i="34"/>
  <c r="AD34" i="34" s="1"/>
  <c r="J34" i="34"/>
  <c r="I34" i="34"/>
  <c r="AC33" i="34"/>
  <c r="AB33" i="34"/>
  <c r="AC32" i="34"/>
  <c r="H32" i="34"/>
  <c r="AD32" i="34" s="1"/>
  <c r="AC31" i="34"/>
  <c r="R31" i="34"/>
  <c r="AC30" i="34"/>
  <c r="W30" i="34"/>
  <c r="AC29" i="34"/>
  <c r="AC28" i="34"/>
  <c r="J28" i="34"/>
  <c r="AC27" i="34"/>
  <c r="AC26" i="34"/>
  <c r="H26" i="34"/>
  <c r="AC25" i="34"/>
  <c r="O25" i="34"/>
  <c r="H25" i="34"/>
  <c r="AC24" i="34"/>
  <c r="N24" i="34"/>
  <c r="N37" i="34" s="1"/>
  <c r="AC23" i="34"/>
  <c r="H23" i="34"/>
  <c r="AC22" i="34"/>
  <c r="AD22" i="34" s="1"/>
  <c r="H22" i="34"/>
  <c r="AC21" i="34"/>
  <c r="M21" i="34"/>
  <c r="M37" i="34" s="1"/>
  <c r="V24" i="5" s="1"/>
  <c r="AC20" i="34"/>
  <c r="G20" i="34"/>
  <c r="G37" i="34" s="1"/>
  <c r="V18" i="5" s="1"/>
  <c r="AC19" i="34"/>
  <c r="H19" i="34"/>
  <c r="F19" i="34"/>
  <c r="AC18" i="34"/>
  <c r="K18" i="34"/>
  <c r="H18" i="34"/>
  <c r="F18" i="34"/>
  <c r="AC17" i="34"/>
  <c r="H17" i="34"/>
  <c r="F17" i="34"/>
  <c r="AC16" i="34"/>
  <c r="AD16" i="34" s="1"/>
  <c r="R16" i="34"/>
  <c r="J16" i="34"/>
  <c r="AC15" i="34"/>
  <c r="I15" i="34"/>
  <c r="AC14" i="34"/>
  <c r="H14" i="34"/>
  <c r="AC13" i="34"/>
  <c r="H13" i="34"/>
  <c r="F13" i="34"/>
  <c r="AC12" i="34"/>
  <c r="O12" i="34"/>
  <c r="L12" i="34"/>
  <c r="K12" i="34"/>
  <c r="H12" i="34"/>
  <c r="F12" i="34"/>
  <c r="AC11" i="34"/>
  <c r="AD11" i="34" s="1"/>
  <c r="H11" i="34"/>
  <c r="AC10" i="34"/>
  <c r="H10" i="34"/>
  <c r="AC9" i="34"/>
  <c r="H9" i="34"/>
  <c r="AC8" i="34"/>
  <c r="P8" i="34"/>
  <c r="P37" i="34" s="1"/>
  <c r="V27" i="5" s="1"/>
  <c r="O8" i="34"/>
  <c r="L8" i="34"/>
  <c r="F8" i="34"/>
  <c r="T4" i="21"/>
  <c r="T5" i="21"/>
  <c r="T6" i="21"/>
  <c r="T7" i="21"/>
  <c r="T8" i="21"/>
  <c r="T9" i="21"/>
  <c r="T10" i="21"/>
  <c r="T11" i="21"/>
  <c r="T12" i="21"/>
  <c r="T3" i="21"/>
  <c r="AD35" i="17"/>
  <c r="AB32" i="17"/>
  <c r="AC32" i="17"/>
  <c r="AB33" i="17"/>
  <c r="AC33" i="17"/>
  <c r="AB34" i="17"/>
  <c r="AC34" i="17"/>
  <c r="AB35" i="17"/>
  <c r="AC35" i="17"/>
  <c r="AA35" i="17"/>
  <c r="AA34" i="17"/>
  <c r="AA33" i="17"/>
  <c r="Z33" i="17"/>
  <c r="Z34" i="17"/>
  <c r="Z35" i="17"/>
  <c r="AA32" i="17"/>
  <c r="Z32" i="17"/>
  <c r="AD31" i="17"/>
  <c r="AB28" i="17"/>
  <c r="AC28" i="17"/>
  <c r="AB29" i="17"/>
  <c r="AC29" i="17"/>
  <c r="AB30" i="17"/>
  <c r="AC30" i="17"/>
  <c r="AB31" i="17"/>
  <c r="AC31" i="17"/>
  <c r="AA31" i="17"/>
  <c r="AA30" i="17"/>
  <c r="AA29" i="17"/>
  <c r="Z29" i="17"/>
  <c r="Z30" i="17"/>
  <c r="Z31" i="17"/>
  <c r="AA28" i="17"/>
  <c r="Z28" i="17"/>
  <c r="AD26" i="17"/>
  <c r="AB24" i="17"/>
  <c r="AC24" i="17"/>
  <c r="AB25" i="17"/>
  <c r="AC25" i="17"/>
  <c r="AB26" i="17"/>
  <c r="AC26" i="17"/>
  <c r="AB27" i="17"/>
  <c r="AC27" i="17"/>
  <c r="AA27" i="17"/>
  <c r="AA26" i="17"/>
  <c r="AA25" i="17"/>
  <c r="Z25" i="17"/>
  <c r="Z26" i="17"/>
  <c r="Z27" i="17"/>
  <c r="AA24" i="17"/>
  <c r="Z24" i="17"/>
  <c r="AD23" i="17"/>
  <c r="AD20" i="17"/>
  <c r="AB20" i="17"/>
  <c r="AC20" i="17"/>
  <c r="AB21" i="17"/>
  <c r="AC21" i="17"/>
  <c r="AB22" i="17"/>
  <c r="AC22" i="17"/>
  <c r="AB23" i="17"/>
  <c r="AC23" i="17"/>
  <c r="Z21" i="17"/>
  <c r="Z22" i="17"/>
  <c r="Z23" i="17"/>
  <c r="AA23" i="17"/>
  <c r="AA22" i="17"/>
  <c r="AA21" i="17"/>
  <c r="AA20" i="17"/>
  <c r="Z20" i="17"/>
  <c r="AD17" i="17"/>
  <c r="AB16" i="17"/>
  <c r="AC16" i="17"/>
  <c r="AB17" i="17"/>
  <c r="AC17" i="17"/>
  <c r="AB18" i="17"/>
  <c r="AC18" i="17"/>
  <c r="AB19" i="17"/>
  <c r="AC19" i="17"/>
  <c r="AA19" i="17"/>
  <c r="AA18" i="17"/>
  <c r="AA17" i="17"/>
  <c r="Z17" i="17"/>
  <c r="Z18" i="17"/>
  <c r="Z19" i="17"/>
  <c r="Z16" i="17"/>
  <c r="AA16" i="17"/>
  <c r="AD14" i="17"/>
  <c r="AD12" i="17"/>
  <c r="AB12" i="17"/>
  <c r="AC12" i="17"/>
  <c r="AB13" i="17"/>
  <c r="AC13" i="17"/>
  <c r="AB14" i="17"/>
  <c r="AC14" i="17"/>
  <c r="AB15" i="17"/>
  <c r="AC15" i="17"/>
  <c r="AA15" i="17"/>
  <c r="AA14" i="17"/>
  <c r="AA13" i="17"/>
  <c r="AA12" i="17"/>
  <c r="Z13" i="17"/>
  <c r="Z14" i="17"/>
  <c r="Z15" i="17"/>
  <c r="Z12" i="17"/>
  <c r="AD9" i="17"/>
  <c r="AB8" i="17"/>
  <c r="AC8" i="17"/>
  <c r="AB9" i="17"/>
  <c r="AC9" i="17"/>
  <c r="AB10" i="17"/>
  <c r="AC10" i="17"/>
  <c r="AB11" i="17"/>
  <c r="AC11" i="17"/>
  <c r="AA11" i="17"/>
  <c r="AA10" i="17"/>
  <c r="AA9" i="17"/>
  <c r="AA8" i="17"/>
  <c r="Z9" i="17"/>
  <c r="Z10" i="17"/>
  <c r="Z11" i="17"/>
  <c r="Z8" i="17"/>
  <c r="Z5" i="17"/>
  <c r="Z6" i="17"/>
  <c r="Z7" i="17"/>
  <c r="Z4" i="17"/>
  <c r="BA64" i="34" s="1"/>
  <c r="AD5" i="17"/>
  <c r="AB4" i="17"/>
  <c r="AC4" i="17"/>
  <c r="AB5" i="17"/>
  <c r="AC5" i="17"/>
  <c r="AB6" i="17"/>
  <c r="AC6" i="17"/>
  <c r="AB7" i="17"/>
  <c r="AC7" i="17"/>
  <c r="AA7" i="17"/>
  <c r="AA6" i="17"/>
  <c r="AA5" i="17"/>
  <c r="AA4" i="17"/>
  <c r="U31" i="17"/>
  <c r="AD6" i="17"/>
  <c r="AD7" i="17"/>
  <c r="AD8" i="17"/>
  <c r="AD10" i="17"/>
  <c r="AD11" i="17"/>
  <c r="AD13" i="17"/>
  <c r="AD15" i="17"/>
  <c r="AD16" i="17"/>
  <c r="AD18" i="17"/>
  <c r="AD19" i="17"/>
  <c r="U147" i="17"/>
  <c r="AD21" i="17"/>
  <c r="AD22" i="17"/>
  <c r="AD27" i="17"/>
  <c r="AD28" i="17"/>
  <c r="AD29" i="17"/>
  <c r="AD30" i="17"/>
  <c r="AD32" i="17"/>
  <c r="AD33" i="17"/>
  <c r="AD34" i="17"/>
  <c r="Z12" i="21"/>
  <c r="Y12" i="21"/>
  <c r="X12" i="21"/>
  <c r="W12" i="21"/>
  <c r="V12" i="21"/>
  <c r="U12" i="21"/>
  <c r="Z11" i="21"/>
  <c r="Y11" i="21"/>
  <c r="X11" i="21"/>
  <c r="W11" i="21"/>
  <c r="V11" i="21"/>
  <c r="U11" i="21"/>
  <c r="Z10" i="21"/>
  <c r="Y10" i="21"/>
  <c r="X10" i="21"/>
  <c r="W10" i="21"/>
  <c r="V10" i="21"/>
  <c r="P138" i="21"/>
  <c r="Z9" i="21"/>
  <c r="Y9" i="21"/>
  <c r="X9" i="21"/>
  <c r="W9" i="21"/>
  <c r="V9" i="21"/>
  <c r="Z8" i="21"/>
  <c r="Y8" i="21"/>
  <c r="X8" i="21"/>
  <c r="W8" i="21"/>
  <c r="V8" i="21"/>
  <c r="U8" i="21"/>
  <c r="Z7" i="21"/>
  <c r="Y7" i="21"/>
  <c r="X7" i="21"/>
  <c r="W7" i="21"/>
  <c r="V7" i="21"/>
  <c r="U7" i="21"/>
  <c r="Z6" i="21"/>
  <c r="Y6" i="21"/>
  <c r="X6" i="21"/>
  <c r="W6" i="21"/>
  <c r="V6" i="21"/>
  <c r="U6" i="21"/>
  <c r="Z5" i="21"/>
  <c r="Y5" i="21"/>
  <c r="X5" i="21"/>
  <c r="W5" i="21"/>
  <c r="V5" i="21"/>
  <c r="U5" i="21"/>
  <c r="Z4" i="21"/>
  <c r="Y4" i="21"/>
  <c r="X4" i="21"/>
  <c r="W4" i="21"/>
  <c r="V4" i="21"/>
  <c r="U4" i="21"/>
  <c r="Z3" i="21"/>
  <c r="Y3" i="21"/>
  <c r="X3" i="21"/>
  <c r="W3" i="21"/>
  <c r="U3" i="21"/>
  <c r="AA37" i="9"/>
  <c r="Y37" i="9"/>
  <c r="V37" i="9"/>
  <c r="U37" i="9"/>
  <c r="N31" i="5" s="1"/>
  <c r="T37" i="9"/>
  <c r="AC36" i="9"/>
  <c r="AC35" i="9"/>
  <c r="AC34" i="9"/>
  <c r="AC33" i="9"/>
  <c r="AC32" i="9"/>
  <c r="AC31" i="9"/>
  <c r="AC30" i="9"/>
  <c r="AC29" i="9"/>
  <c r="AD29" i="9" s="1"/>
  <c r="AC28" i="9"/>
  <c r="AC27" i="9"/>
  <c r="AC26" i="9"/>
  <c r="AC25" i="9"/>
  <c r="AC24" i="9"/>
  <c r="AC23" i="9"/>
  <c r="AC22" i="9"/>
  <c r="AC21" i="9"/>
  <c r="AC20" i="9"/>
  <c r="AC19" i="9"/>
  <c r="AC18" i="9"/>
  <c r="AC17" i="9"/>
  <c r="AC16" i="9"/>
  <c r="AC15" i="9"/>
  <c r="AC14" i="9"/>
  <c r="AC13" i="9"/>
  <c r="AC12" i="9"/>
  <c r="AC11" i="9"/>
  <c r="AC10" i="9"/>
  <c r="AC9" i="9"/>
  <c r="AC8" i="9"/>
  <c r="AB33" i="9"/>
  <c r="AB37" i="9" s="1"/>
  <c r="N35" i="5" s="1"/>
  <c r="W30" i="9"/>
  <c r="W37" i="9" s="1"/>
  <c r="N32" i="5" s="1"/>
  <c r="Q35" i="9"/>
  <c r="Q37" i="9" s="1"/>
  <c r="N28" i="5" s="1"/>
  <c r="R31" i="9"/>
  <c r="O25" i="9"/>
  <c r="M21" i="9"/>
  <c r="M37" i="9" s="1"/>
  <c r="N24" i="5" s="1"/>
  <c r="N24" i="9"/>
  <c r="J28" i="9"/>
  <c r="H32" i="9"/>
  <c r="AD32" i="9" s="1"/>
  <c r="J34" i="9"/>
  <c r="I34" i="9"/>
  <c r="H36" i="9"/>
  <c r="F36" i="9"/>
  <c r="I15" i="9"/>
  <c r="J16" i="9"/>
  <c r="K18" i="9"/>
  <c r="O12" i="9"/>
  <c r="P8" i="9"/>
  <c r="P37" i="9" s="1"/>
  <c r="N27" i="5" s="1"/>
  <c r="O8" i="9"/>
  <c r="L8" i="9"/>
  <c r="L12" i="9"/>
  <c r="K12" i="9"/>
  <c r="H26" i="9"/>
  <c r="H25" i="9"/>
  <c r="H23" i="9"/>
  <c r="H22" i="9"/>
  <c r="G20" i="9"/>
  <c r="G37" i="9" s="1"/>
  <c r="N18" i="5" s="1"/>
  <c r="H19" i="9"/>
  <c r="H18" i="9"/>
  <c r="H17" i="9"/>
  <c r="H14" i="9"/>
  <c r="H13" i="9"/>
  <c r="H12" i="9"/>
  <c r="H11" i="9"/>
  <c r="H10" i="9"/>
  <c r="H9" i="9"/>
  <c r="F19" i="9"/>
  <c r="F18" i="9"/>
  <c r="F17" i="9"/>
  <c r="F13" i="9"/>
  <c r="F12" i="9"/>
  <c r="F8" i="9"/>
  <c r="BV33" i="5"/>
  <c r="BV29" i="5"/>
  <c r="BV25" i="5"/>
  <c r="BV21" i="5"/>
  <c r="Z164" i="9"/>
  <c r="X164" i="9"/>
  <c r="W164" i="9"/>
  <c r="U164" i="9"/>
  <c r="S164" i="9"/>
  <c r="Z122" i="9"/>
  <c r="X122" i="9"/>
  <c r="W122" i="9"/>
  <c r="U122" i="9"/>
  <c r="S122" i="9"/>
  <c r="AD163" i="9"/>
  <c r="AD162" i="9"/>
  <c r="AD161" i="9"/>
  <c r="AD160" i="9"/>
  <c r="AD159" i="9"/>
  <c r="AD158" i="9"/>
  <c r="AD157" i="9"/>
  <c r="AD156" i="9"/>
  <c r="AD155" i="9"/>
  <c r="AD154" i="9"/>
  <c r="AD153" i="9"/>
  <c r="AD152" i="9"/>
  <c r="AD151" i="9"/>
  <c r="AD150" i="9"/>
  <c r="AD149" i="9"/>
  <c r="AD148" i="9"/>
  <c r="AD147" i="9"/>
  <c r="AD146" i="9"/>
  <c r="AD145" i="9"/>
  <c r="AD144" i="9"/>
  <c r="AD143" i="9"/>
  <c r="AD142" i="9"/>
  <c r="AD141" i="9"/>
  <c r="AD140" i="9"/>
  <c r="AD139" i="9"/>
  <c r="AD138" i="9"/>
  <c r="AD137" i="9"/>
  <c r="AD136" i="9"/>
  <c r="AD135" i="9"/>
  <c r="AD121" i="9"/>
  <c r="AD120" i="9"/>
  <c r="AD119" i="9"/>
  <c r="AD118" i="9"/>
  <c r="AD117" i="9"/>
  <c r="AD116" i="9"/>
  <c r="AD115" i="9"/>
  <c r="AD114" i="9"/>
  <c r="AD113" i="9"/>
  <c r="AD112" i="9"/>
  <c r="AD111" i="9"/>
  <c r="AD110" i="9"/>
  <c r="AD109" i="9"/>
  <c r="AD108" i="9"/>
  <c r="AD107" i="9"/>
  <c r="AD106" i="9"/>
  <c r="AD105" i="9"/>
  <c r="AD104" i="9"/>
  <c r="AD103" i="9"/>
  <c r="AD102" i="9"/>
  <c r="AD101" i="9"/>
  <c r="AD100" i="9"/>
  <c r="AD99" i="9"/>
  <c r="AD98" i="9"/>
  <c r="AD97" i="9"/>
  <c r="AD96" i="9"/>
  <c r="AD95" i="9"/>
  <c r="AD94" i="9"/>
  <c r="AD93" i="9"/>
  <c r="AC164" i="9"/>
  <c r="AB164" i="9"/>
  <c r="R164" i="9"/>
  <c r="Q164" i="9"/>
  <c r="P164" i="9"/>
  <c r="O164" i="9"/>
  <c r="N164" i="9"/>
  <c r="M164" i="9"/>
  <c r="L164" i="9"/>
  <c r="K164" i="9"/>
  <c r="J164" i="9"/>
  <c r="I164" i="9"/>
  <c r="H164" i="9"/>
  <c r="G164" i="9"/>
  <c r="F164" i="9"/>
  <c r="AC122" i="9"/>
  <c r="AB122" i="9"/>
  <c r="R122" i="9"/>
  <c r="Q122" i="9"/>
  <c r="P122" i="9"/>
  <c r="O122" i="9"/>
  <c r="N122" i="9"/>
  <c r="M122" i="9"/>
  <c r="L122" i="9"/>
  <c r="K122" i="9"/>
  <c r="J122" i="9"/>
  <c r="I122" i="9"/>
  <c r="H122" i="9"/>
  <c r="G122" i="9"/>
  <c r="F122" i="9"/>
  <c r="AC80" i="9"/>
  <c r="AB80" i="9"/>
  <c r="Z80" i="9"/>
  <c r="X80" i="9"/>
  <c r="W80" i="9"/>
  <c r="U80" i="9"/>
  <c r="S80" i="9"/>
  <c r="R80" i="9"/>
  <c r="Q80" i="9"/>
  <c r="P80" i="9"/>
  <c r="O80" i="9"/>
  <c r="N80" i="9"/>
  <c r="M80" i="9"/>
  <c r="L80" i="9"/>
  <c r="K80" i="9"/>
  <c r="J80" i="9"/>
  <c r="I80" i="9"/>
  <c r="H80" i="9"/>
  <c r="G80" i="9"/>
  <c r="F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BB160" i="34"/>
  <c r="AZ122" i="9"/>
  <c r="AW164" i="9"/>
  <c r="AR164" i="9"/>
  <c r="AI164" i="9"/>
  <c r="AP164" i="9"/>
  <c r="AX164" i="9"/>
  <c r="AR122" i="9"/>
  <c r="AI122" i="9"/>
  <c r="AP122" i="9"/>
  <c r="AX122" i="9"/>
  <c r="AS164" i="9"/>
  <c r="AM164" i="9"/>
  <c r="AO164" i="9"/>
  <c r="AM122" i="9"/>
  <c r="BB136" i="9"/>
  <c r="AK164" i="9"/>
  <c r="AV164" i="9"/>
  <c r="AK122" i="9"/>
  <c r="BB106" i="9"/>
  <c r="BB114" i="9"/>
  <c r="AQ164" i="9"/>
  <c r="AU164" i="9"/>
  <c r="BB152" i="9"/>
  <c r="AZ164" i="9"/>
  <c r="AD4" i="17"/>
  <c r="AN164" i="9"/>
  <c r="BB150" i="9"/>
  <c r="BB137" i="9"/>
  <c r="BB95" i="9"/>
  <c r="BB118" i="9"/>
  <c r="BB116" i="9"/>
  <c r="BB119" i="9"/>
  <c r="BB138" i="9"/>
  <c r="BB154" i="9"/>
  <c r="BB147" i="9"/>
  <c r="BB155" i="9"/>
  <c r="BB99" i="9"/>
  <c r="BB117" i="9"/>
  <c r="BB159" i="9"/>
  <c r="BB108" i="9"/>
  <c r="BB144" i="9"/>
  <c r="BB146" i="9"/>
  <c r="BB141" i="9"/>
  <c r="BB156" i="9"/>
  <c r="BB112" i="9"/>
  <c r="BB145" i="9"/>
  <c r="BB163" i="9"/>
  <c r="AN122" i="9"/>
  <c r="BB105" i="9"/>
  <c r="BB157" i="9"/>
  <c r="BB160" i="9"/>
  <c r="BB98" i="9"/>
  <c r="AU122" i="9"/>
  <c r="BB151" i="9"/>
  <c r="BB161" i="9"/>
  <c r="BB107" i="9"/>
  <c r="BB121" i="9"/>
  <c r="BB102" i="9"/>
  <c r="BB104" i="9"/>
  <c r="BB111" i="9"/>
  <c r="BB115" i="9"/>
  <c r="BB149" i="9"/>
  <c r="AL164" i="9"/>
  <c r="BB148" i="9"/>
  <c r="BB158" i="9"/>
  <c r="BB142" i="9"/>
  <c r="BB162" i="9"/>
  <c r="AT122" i="9"/>
  <c r="BB100" i="9"/>
  <c r="BB109" i="9"/>
  <c r="AW122" i="9"/>
  <c r="N37" i="9"/>
  <c r="N25" i="5" s="1"/>
  <c r="AV122" i="9"/>
  <c r="AL122" i="9"/>
  <c r="BB153" i="9"/>
  <c r="AD25" i="17"/>
  <c r="AS122" i="9"/>
  <c r="U118" i="17"/>
  <c r="W37" i="34"/>
  <c r="V32" i="5" s="1"/>
  <c r="AD33" i="34"/>
  <c r="AD28" i="9"/>
  <c r="AD28" i="34"/>
  <c r="Z37" i="34"/>
  <c r="V34" i="5" s="1"/>
  <c r="L37" i="34"/>
  <c r="V23" i="5" s="1"/>
  <c r="AD20" i="34"/>
  <c r="V25" i="5"/>
  <c r="BB149" i="34"/>
  <c r="AJ122" i="9"/>
  <c r="BB93" i="9"/>
  <c r="AP122" i="34"/>
  <c r="AD25" i="34"/>
  <c r="J37" i="34"/>
  <c r="V21" i="5" s="1"/>
  <c r="AB37" i="34"/>
  <c r="V35" i="5" s="1"/>
  <c r="AD30" i="34"/>
  <c r="I37" i="34"/>
  <c r="V20" i="5" s="1"/>
  <c r="U10" i="21"/>
  <c r="AQ122" i="9" l="1"/>
  <c r="BB112" i="34"/>
  <c r="BB150" i="34"/>
  <c r="BB154" i="34"/>
  <c r="BB158" i="34"/>
  <c r="BB161" i="34"/>
  <c r="BB145" i="34"/>
  <c r="BB155" i="34"/>
  <c r="BB159" i="34"/>
  <c r="BB162" i="34"/>
  <c r="BB146" i="34"/>
  <c r="BB135" i="9"/>
  <c r="AH164" i="9"/>
  <c r="AJ164" i="9"/>
  <c r="BB143" i="9"/>
  <c r="AL164" i="34"/>
  <c r="BB139" i="9"/>
  <c r="AY164" i="9"/>
  <c r="AT164" i="34"/>
  <c r="AU164" i="34"/>
  <c r="BB140" i="9"/>
  <c r="AM164" i="34"/>
  <c r="BB140" i="34"/>
  <c r="BB136" i="34"/>
  <c r="BB141" i="34"/>
  <c r="BB137" i="34"/>
  <c r="BB147" i="34"/>
  <c r="AY164" i="34"/>
  <c r="BB152" i="34"/>
  <c r="BB138" i="34"/>
  <c r="BB139" i="34"/>
  <c r="AH164" i="34"/>
  <c r="AJ164" i="34"/>
  <c r="AQ164" i="34"/>
  <c r="BA164" i="34"/>
  <c r="AN164" i="34"/>
  <c r="BB142" i="34"/>
  <c r="BB143" i="34"/>
  <c r="BB144" i="34"/>
  <c r="BA164" i="9"/>
  <c r="BB94" i="34"/>
  <c r="BB99" i="34"/>
  <c r="BB108" i="34"/>
  <c r="AN122" i="34"/>
  <c r="AU122" i="34"/>
  <c r="BB104" i="34"/>
  <c r="BB117" i="34"/>
  <c r="BB96" i="9"/>
  <c r="BB114" i="34"/>
  <c r="BB113" i="34"/>
  <c r="BB98" i="34"/>
  <c r="BB95" i="34"/>
  <c r="BB116" i="34"/>
  <c r="BA122" i="9"/>
  <c r="BB101" i="9"/>
  <c r="BB103" i="9"/>
  <c r="BB110" i="9"/>
  <c r="BB113" i="9"/>
  <c r="AY122" i="34"/>
  <c r="AQ122" i="34"/>
  <c r="BB96" i="34"/>
  <c r="BB106" i="34"/>
  <c r="AY122" i="9"/>
  <c r="BB111" i="34"/>
  <c r="BB115" i="34"/>
  <c r="BB94" i="9"/>
  <c r="BB97" i="34"/>
  <c r="BB101" i="34"/>
  <c r="BB103" i="34"/>
  <c r="BB107" i="34"/>
  <c r="BB110" i="34"/>
  <c r="BB121" i="34"/>
  <c r="BB97" i="9"/>
  <c r="BA122" i="34"/>
  <c r="AM122" i="34"/>
  <c r="BB102" i="34"/>
  <c r="AO122" i="34"/>
  <c r="BB105" i="34"/>
  <c r="BB120" i="9"/>
  <c r="BB93" i="34"/>
  <c r="AH122" i="34"/>
  <c r="AH122" i="9"/>
  <c r="AJ122" i="34"/>
  <c r="AW122" i="34"/>
  <c r="BB100" i="34"/>
  <c r="BB109" i="34"/>
  <c r="AL122" i="34"/>
  <c r="P155" i="21"/>
  <c r="P121" i="21"/>
  <c r="P70" i="21"/>
  <c r="R37" i="34"/>
  <c r="V29" i="5" s="1"/>
  <c r="J37" i="9"/>
  <c r="N21" i="5" s="1"/>
  <c r="AD11" i="9"/>
  <c r="AD10" i="34"/>
  <c r="R37" i="9"/>
  <c r="N29" i="5" s="1"/>
  <c r="AD31" i="9"/>
  <c r="K37" i="34"/>
  <c r="V22" i="5" s="1"/>
  <c r="AD23" i="9"/>
  <c r="B31" i="5"/>
  <c r="IS2" i="36" s="1"/>
  <c r="AD23" i="34"/>
  <c r="AD27" i="9"/>
  <c r="AD14" i="9"/>
  <c r="AD26" i="34"/>
  <c r="AD31" i="34"/>
  <c r="AD13" i="9"/>
  <c r="AD30" i="9"/>
  <c r="I37" i="9"/>
  <c r="N20" i="5" s="1"/>
  <c r="B20" i="5" s="1"/>
  <c r="AD22" i="9"/>
  <c r="AD13" i="34"/>
  <c r="AD16" i="9"/>
  <c r="AD9" i="34"/>
  <c r="AD15" i="34"/>
  <c r="AD9" i="9"/>
  <c r="AD34" i="9"/>
  <c r="AD14" i="34"/>
  <c r="AD35" i="34"/>
  <c r="S37" i="34"/>
  <c r="V30" i="5" s="1"/>
  <c r="AD33" i="9"/>
  <c r="AC37" i="9"/>
  <c r="L37" i="9"/>
  <c r="N23" i="5" s="1"/>
  <c r="AD8" i="34"/>
  <c r="S37" i="9"/>
  <c r="N30" i="5" s="1"/>
  <c r="F37" i="9"/>
  <c r="N17" i="5" s="1"/>
  <c r="AD17" i="9"/>
  <c r="AD36" i="34"/>
  <c r="B21" i="5"/>
  <c r="DS2" i="36" s="1"/>
  <c r="AD19" i="9"/>
  <c r="AD26" i="9"/>
  <c r="AD29" i="34"/>
  <c r="B33" i="5"/>
  <c r="JN2" i="36" s="1"/>
  <c r="K37" i="9"/>
  <c r="N22" i="5" s="1"/>
  <c r="AD24" i="9"/>
  <c r="AD21" i="34"/>
  <c r="Z37" i="9"/>
  <c r="N34" i="5" s="1"/>
  <c r="B34" i="5" s="1"/>
  <c r="AD20" i="9"/>
  <c r="AD36" i="9"/>
  <c r="AD25" i="9"/>
  <c r="O37" i="9"/>
  <c r="N26" i="5" s="1"/>
  <c r="AD17" i="34"/>
  <c r="AD19" i="34"/>
  <c r="B35" i="5"/>
  <c r="KP2" i="36" s="1"/>
  <c r="H37" i="34"/>
  <c r="V19" i="5" s="1"/>
  <c r="AD27" i="34"/>
  <c r="B18" i="5"/>
  <c r="BW2" i="36" s="1"/>
  <c r="B24" i="5"/>
  <c r="FF2" i="36" s="1"/>
  <c r="AD24" i="34"/>
  <c r="F37" i="34"/>
  <c r="V17" i="5" s="1"/>
  <c r="B25" i="5"/>
  <c r="B27" i="5"/>
  <c r="B28" i="5"/>
  <c r="B32" i="5"/>
  <c r="AH17" i="5"/>
  <c r="AD17" i="5"/>
  <c r="AP17" i="5"/>
  <c r="AL17" i="5"/>
  <c r="AT17" i="5"/>
  <c r="AX17" i="5"/>
  <c r="P36" i="21"/>
  <c r="AD10" i="9"/>
  <c r="P53" i="21"/>
  <c r="U89" i="17"/>
  <c r="BA72" i="34"/>
  <c r="H37" i="9"/>
  <c r="AD35" i="9"/>
  <c r="BA55" i="34"/>
  <c r="BA77" i="34"/>
  <c r="AD8" i="9"/>
  <c r="AD21" i="9"/>
  <c r="AD12" i="9"/>
  <c r="AD15" i="9"/>
  <c r="U176" i="17"/>
  <c r="AC37" i="34"/>
  <c r="AD12" i="34"/>
  <c r="BA56" i="34"/>
  <c r="BA79" i="34"/>
  <c r="BA58" i="34"/>
  <c r="P19" i="21"/>
  <c r="P104" i="21"/>
  <c r="AD24" i="17"/>
  <c r="BA63" i="34"/>
  <c r="U9" i="21"/>
  <c r="B23" i="5"/>
  <c r="AD18" i="9"/>
  <c r="P87" i="21"/>
  <c r="U205" i="17"/>
  <c r="V3" i="21"/>
  <c r="O37" i="34"/>
  <c r="V26" i="5" s="1"/>
  <c r="AD18" i="34"/>
  <c r="BA78" i="9"/>
  <c r="BA75" i="9"/>
  <c r="AW73" i="9"/>
  <c r="AU70" i="9"/>
  <c r="BA63" i="9"/>
  <c r="BA59" i="9"/>
  <c r="AJ56" i="9"/>
  <c r="AM55" i="9"/>
  <c r="AJ79" i="34"/>
  <c r="AX74" i="34"/>
  <c r="AX80" i="34" s="1"/>
  <c r="AU70" i="34"/>
  <c r="AO64" i="34"/>
  <c r="AM61" i="34"/>
  <c r="AJ57" i="34"/>
  <c r="AH55" i="34"/>
  <c r="AN51" i="34"/>
  <c r="BA78" i="34"/>
  <c r="AS78" i="9"/>
  <c r="AJ75" i="9"/>
  <c r="BA69" i="9"/>
  <c r="BA66" i="9"/>
  <c r="AM61" i="9"/>
  <c r="AT59" i="9"/>
  <c r="AH56" i="9"/>
  <c r="AJ55" i="9"/>
  <c r="AJ52" i="9"/>
  <c r="AH79" i="34"/>
  <c r="AJ61" i="34"/>
  <c r="AJ56" i="34"/>
  <c r="AJ54" i="34"/>
  <c r="AH51" i="34"/>
  <c r="BA77" i="9"/>
  <c r="BA72" i="9"/>
  <c r="AJ69" i="9"/>
  <c r="AJ66" i="9"/>
  <c r="AI63" i="9"/>
  <c r="AL59" i="9"/>
  <c r="AH55" i="9"/>
  <c r="BA51" i="9"/>
  <c r="AS78" i="34"/>
  <c r="AT74" i="34"/>
  <c r="AJ69" i="34"/>
  <c r="BB69" i="34" s="1"/>
  <c r="AI63" i="34"/>
  <c r="AH61" i="34"/>
  <c r="AH56" i="34"/>
  <c r="AJ53" i="34"/>
  <c r="BA76" i="34"/>
  <c r="BA68" i="34"/>
  <c r="BA62" i="34"/>
  <c r="BA54" i="34"/>
  <c r="BA67" i="34"/>
  <c r="BA61" i="34"/>
  <c r="AL77" i="9"/>
  <c r="BA74" i="9"/>
  <c r="AV72" i="9"/>
  <c r="BA68" i="9"/>
  <c r="BA65" i="9"/>
  <c r="BA62" i="9"/>
  <c r="AJ61" i="9"/>
  <c r="BA58" i="9"/>
  <c r="BA55" i="9"/>
  <c r="BA54" i="9"/>
  <c r="AY51" i="9"/>
  <c r="AL77" i="34"/>
  <c r="AW73" i="34"/>
  <c r="AQ68" i="34"/>
  <c r="AJ60" i="34"/>
  <c r="AY55" i="34"/>
  <c r="AJ52" i="34"/>
  <c r="BA75" i="34"/>
  <c r="AK77" i="9"/>
  <c r="AX74" i="9"/>
  <c r="AX80" i="9" s="1"/>
  <c r="AQ68" i="9"/>
  <c r="AJ65" i="9"/>
  <c r="AJ62" i="9"/>
  <c r="AH61" i="9"/>
  <c r="AK58" i="9"/>
  <c r="AY55" i="9"/>
  <c r="AJ54" i="9"/>
  <c r="AR51" i="9"/>
  <c r="AR80" i="9" s="1"/>
  <c r="AK77" i="34"/>
  <c r="BB77" i="34" s="1"/>
  <c r="AJ68" i="34"/>
  <c r="BB68" i="34" s="1"/>
  <c r="AJ62" i="34"/>
  <c r="AH60" i="34"/>
  <c r="AQ55" i="34"/>
  <c r="AY51" i="34"/>
  <c r="BA74" i="34"/>
  <c r="BA60" i="34"/>
  <c r="BA53" i="34"/>
  <c r="BA79" i="9"/>
  <c r="BA76" i="9"/>
  <c r="BA71" i="9"/>
  <c r="AJ68" i="9"/>
  <c r="BA64" i="9"/>
  <c r="AH62" i="9"/>
  <c r="BA60" i="9"/>
  <c r="BA57" i="9"/>
  <c r="BA53" i="9"/>
  <c r="AQ51" i="9"/>
  <c r="AZ76" i="34"/>
  <c r="AV72" i="34"/>
  <c r="AP67" i="34"/>
  <c r="AH62" i="34"/>
  <c r="AT59" i="34"/>
  <c r="AT80" i="34" s="1"/>
  <c r="AN55" i="34"/>
  <c r="AN80" i="34" s="1"/>
  <c r="AR51" i="34"/>
  <c r="AR80" i="34" s="1"/>
  <c r="BA51" i="34"/>
  <c r="BA73" i="34"/>
  <c r="BA66" i="34"/>
  <c r="BA59" i="34"/>
  <c r="BA52" i="34"/>
  <c r="AJ79" i="9"/>
  <c r="AZ76" i="9"/>
  <c r="AT74" i="9"/>
  <c r="AL71" i="9"/>
  <c r="BA67" i="9"/>
  <c r="AO64" i="9"/>
  <c r="BA61" i="9"/>
  <c r="AJ60" i="9"/>
  <c r="AJ57" i="9"/>
  <c r="AQ55" i="9"/>
  <c r="AJ53" i="9"/>
  <c r="BB53" i="9" s="1"/>
  <c r="AN51" i="9"/>
  <c r="AJ66" i="34"/>
  <c r="AU61" i="34"/>
  <c r="AL59" i="34"/>
  <c r="AM55" i="34"/>
  <c r="AM80" i="34" s="1"/>
  <c r="AH79" i="9"/>
  <c r="BA73" i="9"/>
  <c r="BA70" i="9"/>
  <c r="AP67" i="9"/>
  <c r="AU61" i="9"/>
  <c r="AU80" i="9" s="1"/>
  <c r="AH60" i="9"/>
  <c r="BA56" i="9"/>
  <c r="AN55" i="9"/>
  <c r="BA52" i="9"/>
  <c r="AH51" i="9"/>
  <c r="AJ75" i="34"/>
  <c r="AL71" i="34"/>
  <c r="AJ65" i="34"/>
  <c r="AK58" i="34"/>
  <c r="AJ55" i="34"/>
  <c r="AQ51" i="34"/>
  <c r="AQ80" i="34" s="1"/>
  <c r="BA71" i="34"/>
  <c r="BA65" i="34"/>
  <c r="BA57" i="34"/>
  <c r="BA70" i="34"/>
  <c r="BB135" i="34"/>
  <c r="U60" i="17"/>
  <c r="AD16" i="33"/>
  <c r="AD28" i="33"/>
  <c r="U176" i="33"/>
  <c r="U60" i="32"/>
  <c r="AD16" i="32"/>
  <c r="H20" i="35"/>
  <c r="H21" i="35"/>
  <c r="AD35" i="5"/>
  <c r="AX26" i="5"/>
  <c r="AD19" i="5"/>
  <c r="AP27" i="5"/>
  <c r="AL19" i="5"/>
  <c r="AH32" i="5"/>
  <c r="AT24" i="5"/>
  <c r="AP35" i="5"/>
  <c r="AX18" i="5"/>
  <c r="AH27" i="5"/>
  <c r="AL23" i="5"/>
  <c r="AD29" i="5"/>
  <c r="AL25" i="5"/>
  <c r="AT26" i="5"/>
  <c r="AX19" i="5"/>
  <c r="AX20" i="5"/>
  <c r="AH24" i="5"/>
  <c r="AT27" i="5"/>
  <c r="AP28" i="5"/>
  <c r="AP30" i="5"/>
  <c r="AD22" i="5"/>
  <c r="AH26" i="5"/>
  <c r="AH22" i="5"/>
  <c r="AL30" i="5"/>
  <c r="AL35" i="5"/>
  <c r="AT34" i="5"/>
  <c r="AX23" i="5"/>
  <c r="AX25" i="5"/>
  <c r="AL27" i="5"/>
  <c r="AH31" i="5"/>
  <c r="AP24" i="5"/>
  <c r="AD30" i="5"/>
  <c r="AT25" i="5"/>
  <c r="AP18" i="5"/>
  <c r="AH28" i="5"/>
  <c r="AX35" i="5"/>
  <c r="AX24" i="5"/>
  <c r="AH19" i="5"/>
  <c r="AT20" i="5"/>
  <c r="AD33" i="5"/>
  <c r="AD27" i="5"/>
  <c r="AH34" i="5"/>
  <c r="AP21" i="5"/>
  <c r="AD25" i="5"/>
  <c r="AP29" i="5"/>
  <c r="AP26" i="5"/>
  <c r="AL31" i="5"/>
  <c r="AL33" i="5"/>
  <c r="AT32" i="5"/>
  <c r="AX27" i="5"/>
  <c r="AD20" i="5"/>
  <c r="AX21" i="5"/>
  <c r="AH18" i="5"/>
  <c r="AT33" i="5"/>
  <c r="AL22" i="5"/>
  <c r="AX30" i="5"/>
  <c r="AD24" i="5"/>
  <c r="AH20" i="5"/>
  <c r="AH21" i="5"/>
  <c r="AP33" i="5"/>
  <c r="AD34" i="5"/>
  <c r="AP19" i="5"/>
  <c r="AT28" i="5"/>
  <c r="AT30" i="5"/>
  <c r="AP20" i="5"/>
  <c r="AT35" i="5"/>
  <c r="AX34" i="5"/>
  <c r="AL24" i="5"/>
  <c r="AX22" i="5"/>
  <c r="AT18" i="5"/>
  <c r="AT23" i="5"/>
  <c r="AL20" i="5"/>
  <c r="AL26" i="5"/>
  <c r="AX31" i="5"/>
  <c r="AL34" i="5"/>
  <c r="AL21" i="5"/>
  <c r="AT29" i="5"/>
  <c r="AL29" i="5"/>
  <c r="AL28" i="5"/>
  <c r="AL32" i="5"/>
  <c r="AP32" i="5"/>
  <c r="AD32" i="5"/>
  <c r="AD26" i="5"/>
  <c r="AX32" i="5"/>
  <c r="AP23" i="5"/>
  <c r="AD28" i="5"/>
  <c r="AP25" i="5"/>
  <c r="AT22" i="5"/>
  <c r="AH33" i="5"/>
  <c r="AH25" i="5"/>
  <c r="AT21" i="5"/>
  <c r="AD23" i="5"/>
  <c r="AP22" i="5"/>
  <c r="AX28" i="5"/>
  <c r="AD18" i="5"/>
  <c r="AH35" i="5"/>
  <c r="AT31" i="5"/>
  <c r="AD21" i="5"/>
  <c r="AP34" i="5"/>
  <c r="AD31" i="5"/>
  <c r="AL18" i="5"/>
  <c r="AT19" i="5"/>
  <c r="AH30" i="5"/>
  <c r="AX29" i="5"/>
  <c r="AX33" i="5"/>
  <c r="AP31" i="5"/>
  <c r="AH23" i="5"/>
  <c r="AH29" i="5"/>
  <c r="BB79" i="9" l="1"/>
  <c r="AU80" i="34"/>
  <c r="BB60" i="9"/>
  <c r="BB56" i="34"/>
  <c r="BB57" i="9"/>
  <c r="BB62" i="34"/>
  <c r="BB66" i="34"/>
  <c r="BB75" i="34"/>
  <c r="BB74" i="9"/>
  <c r="BB62" i="9"/>
  <c r="BB54" i="9"/>
  <c r="AM80" i="9"/>
  <c r="BB65" i="34"/>
  <c r="BZ2" i="36"/>
  <c r="BX2" i="36"/>
  <c r="CH2" i="36" s="1"/>
  <c r="CC2" i="36"/>
  <c r="CB2" i="36"/>
  <c r="CF2" i="36"/>
  <c r="B29" i="5"/>
  <c r="HI2" i="36" s="1"/>
  <c r="IN2" i="36"/>
  <c r="BY2" i="36"/>
  <c r="CD2" i="36" s="1"/>
  <c r="IT2" i="36"/>
  <c r="CG2" i="36"/>
  <c r="B17" i="5"/>
  <c r="IO2" i="36"/>
  <c r="IP2" i="36"/>
  <c r="IR2" i="36"/>
  <c r="IK2" i="36"/>
  <c r="IU2" i="36" s="1"/>
  <c r="II2" i="36"/>
  <c r="IL2" i="36"/>
  <c r="IQ2" i="36" s="1"/>
  <c r="IJ2" i="36"/>
  <c r="IM2" i="36"/>
  <c r="JP2" i="36"/>
  <c r="JM2" i="36"/>
  <c r="DP2" i="36"/>
  <c r="BV2" i="36"/>
  <c r="JR2" i="36"/>
  <c r="CE2" i="36"/>
  <c r="JS2" i="36"/>
  <c r="KR2" i="36"/>
  <c r="B26" i="5"/>
  <c r="FX2" i="36" s="1"/>
  <c r="GH2" i="36" s="1"/>
  <c r="JT2" i="36"/>
  <c r="B22" i="5"/>
  <c r="EB2" i="36" s="1"/>
  <c r="JI2" i="36"/>
  <c r="JL2" i="36"/>
  <c r="JQ2" i="36" s="1"/>
  <c r="JJ2" i="36"/>
  <c r="FA2" i="36"/>
  <c r="JO2" i="36"/>
  <c r="CA2" i="36"/>
  <c r="JK2" i="36"/>
  <c r="JU2" i="36" s="1"/>
  <c r="KJ2" i="36"/>
  <c r="DI2" i="36"/>
  <c r="DR2" i="36"/>
  <c r="KS2" i="36"/>
  <c r="DJ2" i="36"/>
  <c r="DM2" i="36"/>
  <c r="DK2" i="36"/>
  <c r="DU2" i="36" s="1"/>
  <c r="KL2" i="36"/>
  <c r="KQ2" i="36" s="1"/>
  <c r="B30" i="5"/>
  <c r="IA2" i="36" s="1"/>
  <c r="DN2" i="36"/>
  <c r="DT2" i="36"/>
  <c r="KM2" i="36"/>
  <c r="DL2" i="36"/>
  <c r="DQ2" i="36" s="1"/>
  <c r="DO2" i="36"/>
  <c r="KO2" i="36"/>
  <c r="KI2" i="36"/>
  <c r="KK2" i="36"/>
  <c r="KU2" i="36" s="1"/>
  <c r="EX2" i="36"/>
  <c r="FH2" i="36" s="1"/>
  <c r="FB2" i="36"/>
  <c r="FC2" i="36"/>
  <c r="EV2" i="36"/>
  <c r="FG2" i="36"/>
  <c r="FE2" i="36"/>
  <c r="KN2" i="36"/>
  <c r="KT2" i="36"/>
  <c r="EY2" i="36"/>
  <c r="FD2" i="36" s="1"/>
  <c r="EW2" i="36"/>
  <c r="EZ2" i="36"/>
  <c r="N19" i="5"/>
  <c r="B19" i="5" s="1"/>
  <c r="BK2" i="36"/>
  <c r="BU2" i="36" s="1"/>
  <c r="BP2" i="36"/>
  <c r="BL2" i="36"/>
  <c r="BQ2" i="36" s="1"/>
  <c r="BI2" i="36"/>
  <c r="BT2" i="36"/>
  <c r="BR2" i="36"/>
  <c r="BJ2" i="36"/>
  <c r="BO2" i="36"/>
  <c r="BS2" i="36"/>
  <c r="BN2" i="36"/>
  <c r="BM2" i="36"/>
  <c r="GA2" i="36"/>
  <c r="JA2" i="36"/>
  <c r="IZ2" i="36"/>
  <c r="IY2" i="36"/>
  <c r="JD2" i="36" s="1"/>
  <c r="JG2" i="36"/>
  <c r="IX2" i="36"/>
  <c r="JH2" i="36" s="1"/>
  <c r="JF2" i="36"/>
  <c r="IW2" i="36"/>
  <c r="JB2" i="36"/>
  <c r="JE2" i="36"/>
  <c r="IV2" i="36"/>
  <c r="JC2" i="36"/>
  <c r="GY2" i="36"/>
  <c r="HD2" i="36" s="1"/>
  <c r="HG2" i="36"/>
  <c r="GX2" i="36"/>
  <c r="HH2" i="36" s="1"/>
  <c r="HF2" i="36"/>
  <c r="GW2" i="36"/>
  <c r="HE2" i="36"/>
  <c r="GV2" i="36"/>
  <c r="HC2" i="36"/>
  <c r="GZ2" i="36"/>
  <c r="HB2" i="36"/>
  <c r="HA2" i="36"/>
  <c r="DA2" i="36"/>
  <c r="CY2" i="36"/>
  <c r="DD2" i="36" s="1"/>
  <c r="CZ2" i="36"/>
  <c r="DG2" i="36"/>
  <c r="CX2" i="36"/>
  <c r="DH2" i="36" s="1"/>
  <c r="DB2" i="36"/>
  <c r="DF2" i="36"/>
  <c r="CW2" i="36"/>
  <c r="DE2" i="36"/>
  <c r="CV2" i="36"/>
  <c r="DC2" i="36"/>
  <c r="GP2" i="36"/>
  <c r="GO2" i="36"/>
  <c r="GN2" i="36"/>
  <c r="GI2" i="36"/>
  <c r="GM2" i="36"/>
  <c r="GL2" i="36"/>
  <c r="GQ2" i="36" s="1"/>
  <c r="GT2" i="36"/>
  <c r="GK2" i="36"/>
  <c r="GU2" i="36" s="1"/>
  <c r="GS2" i="36"/>
  <c r="GJ2" i="36"/>
  <c r="GR2" i="36"/>
  <c r="KB2" i="36"/>
  <c r="KA2" i="36"/>
  <c r="JZ2" i="36"/>
  <c r="JY2" i="36"/>
  <c r="KD2" i="36" s="1"/>
  <c r="KC2" i="36"/>
  <c r="KG2" i="36"/>
  <c r="JX2" i="36"/>
  <c r="KH2" i="36" s="1"/>
  <c r="KF2" i="36"/>
  <c r="JW2" i="36"/>
  <c r="KE2" i="36"/>
  <c r="JV2" i="36"/>
  <c r="EM2" i="36"/>
  <c r="EL2" i="36"/>
  <c r="EQ2" i="36" s="1"/>
  <c r="ET2" i="36"/>
  <c r="EK2" i="36"/>
  <c r="EU2" i="36" s="1"/>
  <c r="ES2" i="36"/>
  <c r="EJ2" i="36"/>
  <c r="ER2" i="36"/>
  <c r="EI2" i="36"/>
  <c r="EN2" i="36"/>
  <c r="EP2" i="36"/>
  <c r="EO2" i="36"/>
  <c r="HO2" i="36"/>
  <c r="HM2" i="36"/>
  <c r="HJ2" i="36"/>
  <c r="FO2" i="36"/>
  <c r="FN2" i="36"/>
  <c r="FM2" i="36"/>
  <c r="FL2" i="36"/>
  <c r="FQ2" i="36" s="1"/>
  <c r="FP2" i="36"/>
  <c r="FT2" i="36"/>
  <c r="FK2" i="36"/>
  <c r="FU2" i="36" s="1"/>
  <c r="FS2" i="36"/>
  <c r="FJ2" i="36"/>
  <c r="FR2" i="36"/>
  <c r="FI2" i="36"/>
  <c r="BB77" i="9"/>
  <c r="AY80" i="9"/>
  <c r="BB72" i="9"/>
  <c r="AV80" i="9"/>
  <c r="BA80" i="9"/>
  <c r="BB51" i="34"/>
  <c r="AH80" i="34"/>
  <c r="AT80" i="9"/>
  <c r="AZ80" i="9"/>
  <c r="BB76" i="9"/>
  <c r="BB55" i="34"/>
  <c r="BB59" i="34"/>
  <c r="AL80" i="34"/>
  <c r="BB67" i="34"/>
  <c r="AP80" i="34"/>
  <c r="AY80" i="34"/>
  <c r="BB53" i="34"/>
  <c r="BB55" i="9"/>
  <c r="BB54" i="34"/>
  <c r="BB57" i="34"/>
  <c r="AK80" i="34"/>
  <c r="BB58" i="34"/>
  <c r="BB64" i="9"/>
  <c r="AO80" i="9"/>
  <c r="AV80" i="34"/>
  <c r="BB72" i="34"/>
  <c r="BB68" i="9"/>
  <c r="AK80" i="9"/>
  <c r="BB58" i="9"/>
  <c r="BB52" i="34"/>
  <c r="AJ80" i="34"/>
  <c r="BB59" i="9"/>
  <c r="AL80" i="9"/>
  <c r="AZ80" i="34"/>
  <c r="BB76" i="34"/>
  <c r="BB60" i="34"/>
  <c r="BB61" i="9"/>
  <c r="BB61" i="34"/>
  <c r="BB63" i="9"/>
  <c r="AI80" i="9"/>
  <c r="AO80" i="34"/>
  <c r="BB64" i="34"/>
  <c r="BB70" i="9"/>
  <c r="BB71" i="34"/>
  <c r="AP80" i="9"/>
  <c r="BB67" i="9"/>
  <c r="AN80" i="9"/>
  <c r="BB71" i="9"/>
  <c r="BA80" i="34"/>
  <c r="AQ80" i="9"/>
  <c r="AI80" i="34"/>
  <c r="BB63" i="34"/>
  <c r="BB66" i="9"/>
  <c r="BB79" i="34"/>
  <c r="BB75" i="9"/>
  <c r="BB70" i="34"/>
  <c r="BB73" i="9"/>
  <c r="AW80" i="9"/>
  <c r="BB65" i="9"/>
  <c r="BB69" i="9"/>
  <c r="BB52" i="9"/>
  <c r="AJ80" i="9"/>
  <c r="AS80" i="9"/>
  <c r="BB78" i="9"/>
  <c r="BB51" i="9"/>
  <c r="AH80" i="9"/>
  <c r="N14" i="28"/>
  <c r="BB73" i="34"/>
  <c r="AW80" i="34"/>
  <c r="BB74" i="34"/>
  <c r="AS80" i="34"/>
  <c r="BB78" i="34"/>
  <c r="BB56" i="9"/>
  <c r="HV2" i="36" l="1"/>
  <c r="HR2" i="36"/>
  <c r="HN2" i="36"/>
  <c r="HW2" i="36"/>
  <c r="HK2" i="36"/>
  <c r="HU2" i="36" s="1"/>
  <c r="HT2" i="36"/>
  <c r="HP2" i="36"/>
  <c r="HL2" i="36"/>
  <c r="HQ2" i="36" s="1"/>
  <c r="HY2" i="36"/>
  <c r="ID2" i="36" s="1"/>
  <c r="HS2" i="36"/>
  <c r="IG2" i="36"/>
  <c r="IC2" i="36"/>
  <c r="GG2" i="36"/>
  <c r="IF2" i="36"/>
  <c r="GB2" i="36"/>
  <c r="GC2" i="36"/>
  <c r="FV2" i="36"/>
  <c r="GE2" i="36"/>
  <c r="GF2" i="36"/>
  <c r="FZ2" i="36"/>
  <c r="FW2" i="36"/>
  <c r="FY2" i="36"/>
  <c r="GD2" i="36" s="1"/>
  <c r="DW2" i="36"/>
  <c r="EC2" i="36"/>
  <c r="DY2" i="36"/>
  <c r="ED2" i="36" s="1"/>
  <c r="EA2" i="36"/>
  <c r="DX2" i="36"/>
  <c r="EH2" i="36" s="1"/>
  <c r="DV2" i="36"/>
  <c r="DZ2" i="36"/>
  <c r="EF2" i="36"/>
  <c r="EG2" i="36"/>
  <c r="EE2" i="36"/>
  <c r="IB2" i="36"/>
  <c r="HX2" i="36"/>
  <c r="IH2" i="36" s="1"/>
  <c r="HZ2" i="36"/>
  <c r="IE2" i="36"/>
  <c r="CI2" i="36"/>
  <c r="CR2" i="36"/>
  <c r="CT2" i="36"/>
  <c r="CL2" i="36"/>
  <c r="CQ2" i="36" s="1"/>
  <c r="CS2" i="36"/>
  <c r="CN2" i="36"/>
  <c r="CJ2" i="36"/>
  <c r="CP2" i="36"/>
  <c r="CO2" i="36"/>
  <c r="CM2" i="36"/>
  <c r="CK2" i="36"/>
  <c r="CU2" i="36" s="1"/>
</calcChain>
</file>

<file path=xl/sharedStrings.xml><?xml version="1.0" encoding="utf-8"?>
<sst xmlns="http://schemas.openxmlformats.org/spreadsheetml/2006/main" count="4819" uniqueCount="535">
  <si>
    <t>並びにこの申請書及び添付書類のすべての記載事項は事実と相違ないことを誓約します。</t>
    <rPh sb="0" eb="1">
      <t>ナラ</t>
    </rPh>
    <rPh sb="5" eb="8">
      <t>シンセイショ</t>
    </rPh>
    <rPh sb="8" eb="9">
      <t>オヨ</t>
    </rPh>
    <rPh sb="10" eb="12">
      <t>テンプ</t>
    </rPh>
    <rPh sb="12" eb="14">
      <t>ショルイ</t>
    </rPh>
    <rPh sb="19" eb="21">
      <t>キサイ</t>
    </rPh>
    <rPh sb="21" eb="23">
      <t>ジコウ</t>
    </rPh>
    <rPh sb="24" eb="26">
      <t>ジジツ</t>
    </rPh>
    <rPh sb="27" eb="29">
      <t>ソウイ</t>
    </rPh>
    <rPh sb="34" eb="36">
      <t>セイヤク</t>
    </rPh>
    <phoneticPr fontId="3"/>
  </si>
  <si>
    <t>郵便番号</t>
    <rPh sb="0" eb="2">
      <t>ユウビン</t>
    </rPh>
    <rPh sb="2" eb="4">
      <t>バンゴウ</t>
    </rPh>
    <phoneticPr fontId="3"/>
  </si>
  <si>
    <t>所在地</t>
    <rPh sb="0" eb="3">
      <t>ショザイチ</t>
    </rPh>
    <phoneticPr fontId="3"/>
  </si>
  <si>
    <t>商号又は名称</t>
    <rPh sb="0" eb="2">
      <t>ショウゴウ</t>
    </rPh>
    <rPh sb="2" eb="3">
      <t>マタ</t>
    </rPh>
    <rPh sb="4" eb="6">
      <t>メイショウ</t>
    </rPh>
    <phoneticPr fontId="3"/>
  </si>
  <si>
    <t>電話番号</t>
    <rPh sb="0" eb="2">
      <t>デンワ</t>
    </rPh>
    <rPh sb="2" eb="4">
      <t>バンゴウ</t>
    </rPh>
    <phoneticPr fontId="3"/>
  </si>
  <si>
    <t>ＦＡＸ番号</t>
    <rPh sb="3" eb="5">
      <t>バンゴウ</t>
    </rPh>
    <phoneticPr fontId="3"/>
  </si>
  <si>
    <t>所属名</t>
    <rPh sb="0" eb="3">
      <t>ショゾクメイ</t>
    </rPh>
    <phoneticPr fontId="3"/>
  </si>
  <si>
    <t>５　その他契約締結に関する事項</t>
    <rPh sb="14" eb="15">
      <t>コウ</t>
    </rPh>
    <phoneticPr fontId="3"/>
  </si>
  <si>
    <t>６　共同企業体の結成に関する事項</t>
  </si>
  <si>
    <t>７　前記各号に関する復代理人選任に関する事項</t>
  </si>
  <si>
    <t>なお、申請者及び受任者が地方自治法施行令第１６７条の４第１項（同令第１６７条の１１第１項において準用する場合を含む。）に該当するものでないこと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phoneticPr fontId="3"/>
  </si>
  <si>
    <t>貴市が発注する建設工事にかかる競争入札に参加したいので、指定の書類を添えて入札参加資格の審査を申請します。</t>
    <rPh sb="0" eb="2">
      <t>キシ</t>
    </rPh>
    <rPh sb="3" eb="5">
      <t>ハッチュウ</t>
    </rPh>
    <rPh sb="7" eb="9">
      <t>ケンセツ</t>
    </rPh>
    <rPh sb="9" eb="11">
      <t>コウジ</t>
    </rPh>
    <rPh sb="15" eb="17">
      <t>キョウソウ</t>
    </rPh>
    <rPh sb="17" eb="19">
      <t>ニュウサツ</t>
    </rPh>
    <rPh sb="20" eb="22">
      <t>サンカ</t>
    </rPh>
    <rPh sb="28" eb="30">
      <t>シテイ</t>
    </rPh>
    <rPh sb="31" eb="33">
      <t>ショルイ</t>
    </rPh>
    <rPh sb="34" eb="35">
      <t>ソ</t>
    </rPh>
    <rPh sb="37" eb="39">
      <t>ニュウサツ</t>
    </rPh>
    <rPh sb="39" eb="41">
      <t>サンカ</t>
    </rPh>
    <rPh sb="41" eb="43">
      <t>シカク</t>
    </rPh>
    <rPh sb="44" eb="46">
      <t>シンサ</t>
    </rPh>
    <rPh sb="47" eb="49">
      <t>シンセイ</t>
    </rPh>
    <phoneticPr fontId="3"/>
  </si>
  <si>
    <t>様式第１-１-１号</t>
    <rPh sb="0" eb="2">
      <t>ヨウシキ</t>
    </rPh>
    <rPh sb="2" eb="3">
      <t>ダイ</t>
    </rPh>
    <rPh sb="8" eb="9">
      <t>ゴウ</t>
    </rPh>
    <phoneticPr fontId="3"/>
  </si>
  <si>
    <t>　</t>
    <phoneticPr fontId="3"/>
  </si>
  <si>
    <t xml:space="preserve"> 建設工事入札参加資格審査申請書（兼入力表）</t>
    <rPh sb="1" eb="3">
      <t>ケンセツ</t>
    </rPh>
    <rPh sb="3" eb="5">
      <t>コウジ</t>
    </rPh>
    <phoneticPr fontId="3"/>
  </si>
  <si>
    <t>記入上の注意</t>
    <rPh sb="0" eb="2">
      <t>キニュウ</t>
    </rPh>
    <rPh sb="2" eb="3">
      <t>ジョウ</t>
    </rPh>
    <rPh sb="4" eb="6">
      <t>チュウイ</t>
    </rPh>
    <phoneticPr fontId="3"/>
  </si>
  <si>
    <t>１ 申請者（本店(本社））</t>
    <rPh sb="6" eb="8">
      <t>ホンテン</t>
    </rPh>
    <rPh sb="9" eb="11">
      <t>ホンシャ</t>
    </rPh>
    <phoneticPr fontId="3"/>
  </si>
  <si>
    <t>　　（４）「商号又は名称」欄の法人の組織名の表現は、次の略号を使用してください。</t>
    <rPh sb="26" eb="27">
      <t>ツギ</t>
    </rPh>
    <rPh sb="28" eb="30">
      <t>リャクゴウ</t>
    </rPh>
    <rPh sb="31" eb="33">
      <t>シヨウ</t>
    </rPh>
    <phoneticPr fontId="20"/>
  </si>
  <si>
    <t>　　（５）「代表者職氏名」欄のうち（役職）欄は、契約書や見積書などで通常使用している役職名を正確に記入してください。また、（氏名）欄は姓と名の間を１文字あけてください。</t>
    <rPh sb="24" eb="27">
      <t>ケイヤクショ</t>
    </rPh>
    <rPh sb="28" eb="31">
      <t>ミツモリショ</t>
    </rPh>
    <rPh sb="34" eb="36">
      <t>ツウジョウ</t>
    </rPh>
    <rPh sb="36" eb="38">
      <t>シヨウ</t>
    </rPh>
    <rPh sb="42" eb="45">
      <t>ヤクショクメイ</t>
    </rPh>
    <rPh sb="46" eb="48">
      <t>セイカク</t>
    </rPh>
    <rPh sb="49" eb="51">
      <t>キニュウ</t>
    </rPh>
    <phoneticPr fontId="3"/>
  </si>
  <si>
    <t>　　　　　登録が違う場合、契約や支払いが出来なくなる場合がありますのでご注意ください。</t>
    <rPh sb="5" eb="7">
      <t>トウロク</t>
    </rPh>
    <rPh sb="8" eb="9">
      <t>チガ</t>
    </rPh>
    <rPh sb="10" eb="12">
      <t>バアイ</t>
    </rPh>
    <rPh sb="13" eb="15">
      <t>ケイヤク</t>
    </rPh>
    <rPh sb="16" eb="18">
      <t>シハラ</t>
    </rPh>
    <rPh sb="20" eb="22">
      <t>デキ</t>
    </rPh>
    <rPh sb="26" eb="28">
      <t>バアイ</t>
    </rPh>
    <rPh sb="36" eb="38">
      <t>チュウイ</t>
    </rPh>
    <phoneticPr fontId="3"/>
  </si>
  <si>
    <t>　　　　　(例）「代表取締役社長」「取締役社長」など</t>
    <rPh sb="6" eb="7">
      <t>レイ</t>
    </rPh>
    <rPh sb="9" eb="11">
      <t>ダイヒョウ</t>
    </rPh>
    <rPh sb="11" eb="14">
      <t>トリシマリヤク</t>
    </rPh>
    <rPh sb="14" eb="16">
      <t>シャチョウ</t>
    </rPh>
    <rPh sb="18" eb="21">
      <t>トリシマリヤク</t>
    </rPh>
    <rPh sb="21" eb="23">
      <t>シャチョウ</t>
    </rPh>
    <phoneticPr fontId="3"/>
  </si>
  <si>
    <r>
      <t>　　（６）代表者の氏名等で外字を使用されている方で、第２水準漢字に置き換えられる場合は、当該文字で記入をお願いいたします。</t>
    </r>
    <r>
      <rPr>
        <sz val="12"/>
        <rFont val="ＭＳ ゴシック"/>
        <family val="3"/>
        <charset val="128"/>
      </rPr>
      <t/>
    </r>
    <rPh sb="5" eb="8">
      <t>ダイヒョウシャ</t>
    </rPh>
    <rPh sb="9" eb="12">
      <t>シメイトウ</t>
    </rPh>
    <rPh sb="13" eb="15">
      <t>ガイジ</t>
    </rPh>
    <rPh sb="16" eb="18">
      <t>シヨウ</t>
    </rPh>
    <rPh sb="23" eb="24">
      <t>カタ</t>
    </rPh>
    <rPh sb="26" eb="27">
      <t>ダイ</t>
    </rPh>
    <rPh sb="28" eb="30">
      <t>スイジュン</t>
    </rPh>
    <rPh sb="30" eb="32">
      <t>カンジ</t>
    </rPh>
    <rPh sb="33" eb="34">
      <t>オ</t>
    </rPh>
    <rPh sb="35" eb="36">
      <t>カ</t>
    </rPh>
    <rPh sb="40" eb="42">
      <t>バアイ</t>
    </rPh>
    <rPh sb="44" eb="46">
      <t>トウガイ</t>
    </rPh>
    <rPh sb="46" eb="48">
      <t>モジ</t>
    </rPh>
    <rPh sb="49" eb="51">
      <t>キニュウ</t>
    </rPh>
    <rPh sb="53" eb="54">
      <t>ネガ</t>
    </rPh>
    <phoneticPr fontId="3"/>
  </si>
  <si>
    <t>２ 本店（本社）以外と契約を締結する支店・営業所　※本店（本社）と契約する場合は記載不要です。</t>
    <rPh sb="26" eb="28">
      <t>ホンテン</t>
    </rPh>
    <rPh sb="29" eb="31">
      <t>ホンシャ</t>
    </rPh>
    <rPh sb="33" eb="35">
      <t>ケイヤク</t>
    </rPh>
    <rPh sb="37" eb="39">
      <t>バアイ</t>
    </rPh>
    <rPh sb="40" eb="42">
      <t>キサイ</t>
    </rPh>
    <rPh sb="42" eb="44">
      <t>フヨウ</t>
    </rPh>
    <phoneticPr fontId="3"/>
  </si>
  <si>
    <t>　　    上記申請書（本店（本社））の記入上の注意を参考に記入してください。</t>
    <rPh sb="6" eb="8">
      <t>ジョウキ</t>
    </rPh>
    <rPh sb="8" eb="10">
      <t>シンセイ</t>
    </rPh>
    <rPh sb="10" eb="11">
      <t>ショ</t>
    </rPh>
    <rPh sb="12" eb="14">
      <t>ホンテン</t>
    </rPh>
    <rPh sb="15" eb="17">
      <t>ホンシャ</t>
    </rPh>
    <rPh sb="20" eb="22">
      <t>キニュウ</t>
    </rPh>
    <rPh sb="22" eb="23">
      <t>ジョウ</t>
    </rPh>
    <rPh sb="24" eb="26">
      <t>チュウイ</t>
    </rPh>
    <rPh sb="27" eb="29">
      <t>サンコウ</t>
    </rPh>
    <rPh sb="30" eb="32">
      <t>キニュウ</t>
    </rPh>
    <phoneticPr fontId="20"/>
  </si>
  <si>
    <t>３ 本店（本社）及び受任された支店・営業所以外の連絡先事業所の登録について</t>
    <rPh sb="2" eb="4">
      <t>ホンテン</t>
    </rPh>
    <rPh sb="5" eb="7">
      <t>ホンシャ</t>
    </rPh>
    <rPh sb="8" eb="9">
      <t>オヨ</t>
    </rPh>
    <rPh sb="10" eb="12">
      <t>ジュニン</t>
    </rPh>
    <rPh sb="15" eb="17">
      <t>シテン</t>
    </rPh>
    <rPh sb="18" eb="20">
      <t>エイギョウ</t>
    </rPh>
    <rPh sb="20" eb="21">
      <t>ジョ</t>
    </rPh>
    <rPh sb="21" eb="23">
      <t>イガイ</t>
    </rPh>
    <rPh sb="24" eb="27">
      <t>レンラクサキ</t>
    </rPh>
    <rPh sb="27" eb="30">
      <t>ジギョウショ</t>
    </rPh>
    <rPh sb="31" eb="33">
      <t>トウロク</t>
    </rPh>
    <phoneticPr fontId="3"/>
  </si>
  <si>
    <t>　　　（例）「本社」の所在地は東京、受任者「支店」の所在地は仙台市で、福島市内に置く「営業所」を連絡先事業所として登録する場合です。</t>
    <rPh sb="51" eb="54">
      <t>ジギョウショ</t>
    </rPh>
    <rPh sb="57" eb="59">
      <t>トウロク</t>
    </rPh>
    <phoneticPr fontId="20"/>
  </si>
  <si>
    <t>１　申請時建設業許可番号</t>
    <rPh sb="2" eb="5">
      <t>シンセイジ</t>
    </rPh>
    <rPh sb="5" eb="7">
      <t>ケンセツ</t>
    </rPh>
    <rPh sb="7" eb="8">
      <t>ギョウ</t>
    </rPh>
    <rPh sb="8" eb="10">
      <t>キョカ</t>
    </rPh>
    <rPh sb="10" eb="12">
      <t>バンゴウ</t>
    </rPh>
    <phoneticPr fontId="3"/>
  </si>
  <si>
    <t>知事　・　大臣</t>
    <rPh sb="0" eb="2">
      <t>チジ</t>
    </rPh>
    <rPh sb="5" eb="7">
      <t>ダイジン</t>
    </rPh>
    <phoneticPr fontId="3"/>
  </si>
  <si>
    <t>一般</t>
    <rPh sb="0" eb="2">
      <t>イッパン</t>
    </rPh>
    <phoneticPr fontId="3"/>
  </si>
  <si>
    <t>年度</t>
    <rPh sb="0" eb="2">
      <t>ネンド</t>
    </rPh>
    <phoneticPr fontId="3"/>
  </si>
  <si>
    <t>第</t>
    <rPh sb="0" eb="1">
      <t>ダイ</t>
    </rPh>
    <phoneticPr fontId="3"/>
  </si>
  <si>
    <t>号</t>
    <rPh sb="0" eb="1">
      <t>ゴウ</t>
    </rPh>
    <phoneticPr fontId="3"/>
  </si>
  <si>
    <t>特定</t>
    <rPh sb="0" eb="2">
      <t>トクテイ</t>
    </rPh>
    <phoneticPr fontId="3"/>
  </si>
  <si>
    <t>２　建設業許可業種</t>
    <rPh sb="2" eb="5">
      <t>ケンセツギョウ</t>
    </rPh>
    <rPh sb="5" eb="7">
      <t>キョカ</t>
    </rPh>
    <rPh sb="7" eb="9">
      <t>ギョウシュ</t>
    </rPh>
    <phoneticPr fontId="3"/>
  </si>
  <si>
    <t>土</t>
    <rPh sb="0" eb="1">
      <t>ツチ</t>
    </rPh>
    <phoneticPr fontId="3"/>
  </si>
  <si>
    <t>建</t>
    <rPh sb="0" eb="1">
      <t>ケン</t>
    </rPh>
    <phoneticPr fontId="3"/>
  </si>
  <si>
    <t>大</t>
    <rPh sb="0" eb="1">
      <t>ダイ</t>
    </rPh>
    <phoneticPr fontId="3"/>
  </si>
  <si>
    <t>左</t>
    <rPh sb="0" eb="1">
      <t>サ</t>
    </rPh>
    <phoneticPr fontId="3"/>
  </si>
  <si>
    <t>石</t>
    <rPh sb="0" eb="1">
      <t>イシ</t>
    </rPh>
    <phoneticPr fontId="3"/>
  </si>
  <si>
    <t>屋</t>
    <rPh sb="0" eb="1">
      <t>ヤ</t>
    </rPh>
    <phoneticPr fontId="3"/>
  </si>
  <si>
    <t>電</t>
    <rPh sb="0" eb="1">
      <t>デン</t>
    </rPh>
    <phoneticPr fontId="3"/>
  </si>
  <si>
    <t>管</t>
    <rPh sb="0" eb="1">
      <t>カン</t>
    </rPh>
    <phoneticPr fontId="3"/>
  </si>
  <si>
    <t>鋼</t>
    <rPh sb="0" eb="1">
      <t>コウ</t>
    </rPh>
    <phoneticPr fontId="3"/>
  </si>
  <si>
    <t>筋</t>
    <rPh sb="0" eb="1">
      <t>キン</t>
    </rPh>
    <phoneticPr fontId="3"/>
  </si>
  <si>
    <t>舗</t>
    <rPh sb="0" eb="1">
      <t>ホ</t>
    </rPh>
    <phoneticPr fontId="3"/>
  </si>
  <si>
    <t>板</t>
    <rPh sb="0" eb="1">
      <t>バン</t>
    </rPh>
    <phoneticPr fontId="3"/>
  </si>
  <si>
    <t>塗</t>
    <rPh sb="0" eb="1">
      <t>ヌリ</t>
    </rPh>
    <phoneticPr fontId="3"/>
  </si>
  <si>
    <t>防</t>
    <rPh sb="0" eb="1">
      <t>ボウ</t>
    </rPh>
    <phoneticPr fontId="3"/>
  </si>
  <si>
    <t>内</t>
    <rPh sb="0" eb="1">
      <t>ナイ</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</si>
  <si>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</si>
  <si>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</si>
  <si>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</si>
  <si>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</si>
  <si>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</si>
  <si>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</si>
  <si>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スイ</t>
    </rPh>
    <phoneticPr fontId="3"/>
  </si>
  <si>
    <t>消</t>
    <rPh sb="0" eb="1">
      <t>ショウ</t>
    </rPh>
    <phoneticPr fontId="3"/>
  </si>
  <si>
    <t>清</t>
    <rPh sb="0" eb="1">
      <t>セイ</t>
    </rPh>
    <phoneticPr fontId="3"/>
  </si>
  <si>
    <t>解</t>
    <rPh sb="0" eb="1">
      <t>カイ</t>
    </rPh>
    <phoneticPr fontId="3"/>
  </si>
  <si>
    <t>一般：１、特定：２　と記入</t>
    <rPh sb="0" eb="2">
      <t>イッパン</t>
    </rPh>
    <rPh sb="5" eb="7">
      <t>トクテイ</t>
    </rPh>
    <rPh sb="11" eb="13">
      <t>キニュウ</t>
    </rPh>
    <phoneticPr fontId="3"/>
  </si>
  <si>
    <t>３　経営規模・経営状況等</t>
    <rPh sb="2" eb="4">
      <t>ケイエイ</t>
    </rPh>
    <rPh sb="4" eb="6">
      <t>キボ</t>
    </rPh>
    <rPh sb="7" eb="9">
      <t>ケイエイ</t>
    </rPh>
    <rPh sb="9" eb="11">
      <t>ジョウキョウ</t>
    </rPh>
    <rPh sb="11" eb="12">
      <t>トウ</t>
    </rPh>
    <phoneticPr fontId="3"/>
  </si>
  <si>
    <t>経営審査基準日</t>
    <rPh sb="0" eb="2">
      <t>ケイエイ</t>
    </rPh>
    <rPh sb="2" eb="4">
      <t>シンサ</t>
    </rPh>
    <rPh sb="4" eb="6">
      <t>キジュン</t>
    </rPh>
    <rPh sb="6" eb="7">
      <t>ビ</t>
    </rPh>
    <phoneticPr fontId="3"/>
  </si>
  <si>
    <t>加入の有無</t>
    <rPh sb="0" eb="2">
      <t>カニュウ</t>
    </rPh>
    <rPh sb="3" eb="5">
      <t>ウム</t>
    </rPh>
    <phoneticPr fontId="3"/>
  </si>
  <si>
    <t>５ 資格審査を希望する工種の平均完成工事高記入欄</t>
    <rPh sb="2" eb="4">
      <t>シカク</t>
    </rPh>
    <rPh sb="4" eb="6">
      <t>シンサ</t>
    </rPh>
    <rPh sb="7" eb="9">
      <t>キボウ</t>
    </rPh>
    <rPh sb="11" eb="13">
      <t>コウシュ</t>
    </rPh>
    <rPh sb="14" eb="16">
      <t>ヘイキン</t>
    </rPh>
    <rPh sb="16" eb="18">
      <t>カンセイ</t>
    </rPh>
    <rPh sb="18" eb="20">
      <t>コウジ</t>
    </rPh>
    <rPh sb="20" eb="21">
      <t>ダカ</t>
    </rPh>
    <rPh sb="21" eb="23">
      <t>キニュウ</t>
    </rPh>
    <rPh sb="23" eb="24">
      <t>ラン</t>
    </rPh>
    <phoneticPr fontId="3"/>
  </si>
  <si>
    <t>６ 希望順位調べ</t>
    <rPh sb="2" eb="4">
      <t>キボウ</t>
    </rPh>
    <rPh sb="4" eb="6">
      <t>ジュンイ</t>
    </rPh>
    <rPh sb="6" eb="7">
      <t>シラ</t>
    </rPh>
    <phoneticPr fontId="3"/>
  </si>
  <si>
    <t>希　望　工　種</t>
    <rPh sb="0" eb="1">
      <t>マレ</t>
    </rPh>
    <rPh sb="2" eb="3">
      <t>ボウ</t>
    </rPh>
    <rPh sb="4" eb="5">
      <t>コウ</t>
    </rPh>
    <rPh sb="6" eb="7">
      <t>シュ</t>
    </rPh>
    <phoneticPr fontId="3"/>
  </si>
  <si>
    <t>１級技術者数</t>
    <rPh sb="1" eb="2">
      <t>キュウ</t>
    </rPh>
    <rPh sb="2" eb="4">
      <t>ギジュツ</t>
    </rPh>
    <rPh sb="4" eb="5">
      <t>シャ</t>
    </rPh>
    <rPh sb="5" eb="6">
      <t>スウ</t>
    </rPh>
    <phoneticPr fontId="3"/>
  </si>
  <si>
    <t>工種番号</t>
    <rPh sb="0" eb="2">
      <t>コウシュ</t>
    </rPh>
    <rPh sb="2" eb="4">
      <t>バンゴウ</t>
    </rPh>
    <phoneticPr fontId="3"/>
  </si>
  <si>
    <t>希望工種</t>
    <rPh sb="0" eb="2">
      <t>キボウ</t>
    </rPh>
    <rPh sb="2" eb="3">
      <t>コウ</t>
    </rPh>
    <rPh sb="3" eb="4">
      <t>シュ</t>
    </rPh>
    <phoneticPr fontId="3"/>
  </si>
  <si>
    <t>得意とする施工方法・工法等</t>
    <rPh sb="0" eb="2">
      <t>トクイ</t>
    </rPh>
    <rPh sb="5" eb="7">
      <t>セコウ</t>
    </rPh>
    <rPh sb="7" eb="9">
      <t>ホウホウ</t>
    </rPh>
    <rPh sb="10" eb="13">
      <t>コウホウトウ</t>
    </rPh>
    <phoneticPr fontId="3"/>
  </si>
  <si>
    <t>例
１</t>
    <rPh sb="0" eb="1">
      <t>レイ</t>
    </rPh>
    <phoneticPr fontId="3"/>
  </si>
  <si>
    <t>建築工事</t>
    <rPh sb="0" eb="2">
      <t>ケンチク</t>
    </rPh>
    <rPh sb="2" eb="4">
      <t>コウジ</t>
    </rPh>
    <phoneticPr fontId="3"/>
  </si>
  <si>
    <t>　　</t>
    <phoneticPr fontId="3"/>
  </si>
  <si>
    <t>１ 申請時建設業許可番号について</t>
    <phoneticPr fontId="3"/>
  </si>
  <si>
    <t>（２）「年度」欄は最新許可年度を、「第□□□□□号」欄は許可番号を記入してください。</t>
    <rPh sb="4" eb="6">
      <t>ネンド</t>
    </rPh>
    <rPh sb="9" eb="11">
      <t>サイシン</t>
    </rPh>
    <rPh sb="11" eb="13">
      <t>キョカ</t>
    </rPh>
    <rPh sb="13" eb="15">
      <t>ネンド</t>
    </rPh>
    <rPh sb="18" eb="19">
      <t>ダイ</t>
    </rPh>
    <rPh sb="24" eb="25">
      <t>ゴウ</t>
    </rPh>
    <rPh sb="26" eb="27">
      <t>ラン</t>
    </rPh>
    <rPh sb="28" eb="30">
      <t>キョカ</t>
    </rPh>
    <rPh sb="30" eb="32">
      <t>バンゴウ</t>
    </rPh>
    <rPh sb="33" eb="35">
      <t>キニュウ</t>
    </rPh>
    <phoneticPr fontId="3"/>
  </si>
  <si>
    <t>２ 建設業許可業種について</t>
    <rPh sb="2" eb="5">
      <t>ケンセツギョウ</t>
    </rPh>
    <rPh sb="5" eb="7">
      <t>キョカ</t>
    </rPh>
    <rPh sb="7" eb="9">
      <t>ギョウシュ</t>
    </rPh>
    <phoneticPr fontId="3"/>
  </si>
  <si>
    <t>土木工事業（土）</t>
  </si>
  <si>
    <t>屋根工事業（屋）</t>
  </si>
  <si>
    <t>舗装工事業（舗）</t>
    <rPh sb="0" eb="1">
      <t>ホ</t>
    </rPh>
    <rPh sb="6" eb="7">
      <t>ホ</t>
    </rPh>
    <phoneticPr fontId="3"/>
  </si>
  <si>
    <t>内装仕上工事業（内）</t>
  </si>
  <si>
    <t>建具工事業（具）</t>
  </si>
  <si>
    <t>建築工事業（建）</t>
  </si>
  <si>
    <t>電気工事業（電）</t>
  </si>
  <si>
    <t>しゅんせつ工事業（しゅ）</t>
  </si>
  <si>
    <t>機械器具設置工事業（機）</t>
  </si>
  <si>
    <t>水道施設工事業（水）</t>
  </si>
  <si>
    <t>大工工事業（大）</t>
  </si>
  <si>
    <t>管工事業（管）</t>
  </si>
  <si>
    <t>板金工事業（板）</t>
  </si>
  <si>
    <t>熱絶縁工事業（絶）</t>
  </si>
  <si>
    <t>消防施設工事業（消）</t>
  </si>
  <si>
    <t>左官工事業（左）</t>
  </si>
  <si>
    <t>ﾀｲﾙ・れんが･ﾌﾞﾛｯｸ工事業(ﾀ)</t>
  </si>
  <si>
    <t>ガラス工事業（ガ）</t>
  </si>
  <si>
    <t>電気通信工事業（通）</t>
  </si>
  <si>
    <t>清掃施設工事業（清）</t>
  </si>
  <si>
    <t>とび・土工事業（と）</t>
  </si>
  <si>
    <t>鋼構造物工事業（鋼）</t>
  </si>
  <si>
    <t>塗装工事業（塗）</t>
  </si>
  <si>
    <t>造園工事業（園）</t>
  </si>
  <si>
    <t>解体工事業（解）</t>
    <rPh sb="0" eb="2">
      <t>カイタイ</t>
    </rPh>
    <rPh sb="6" eb="7">
      <t>カイ</t>
    </rPh>
    <phoneticPr fontId="3"/>
  </si>
  <si>
    <t>石工事業（石）</t>
  </si>
  <si>
    <t>鉄筋工事業（筋）</t>
  </si>
  <si>
    <t>防水工事業（防）</t>
  </si>
  <si>
    <t>さく井工事業（井）</t>
  </si>
  <si>
    <t>３ 経営規模・経営状況等について</t>
    <rPh sb="2" eb="4">
      <t>ケイエイ</t>
    </rPh>
    <rPh sb="4" eb="6">
      <t>キボ</t>
    </rPh>
    <rPh sb="7" eb="9">
      <t>ケイエイ</t>
    </rPh>
    <rPh sb="9" eb="11">
      <t>ジョウキョウ</t>
    </rPh>
    <rPh sb="11" eb="12">
      <t>トウ</t>
    </rPh>
    <phoneticPr fontId="3"/>
  </si>
  <si>
    <t>（１）経営審査基準日及び自己資本額、利益額評点（Ｘ２）、経営状況評点（Ｙ）、及びその他の審査項目（社会性等）評点（Ｗ）については、有効期間内の「総合評定値通知書」から転記してください。</t>
    <rPh sb="3" eb="5">
      <t>ケイエイ</t>
    </rPh>
    <rPh sb="5" eb="7">
      <t>シンサ</t>
    </rPh>
    <rPh sb="7" eb="9">
      <t>キジュン</t>
    </rPh>
    <rPh sb="9" eb="10">
      <t>ビ</t>
    </rPh>
    <rPh sb="10" eb="11">
      <t>オヨ</t>
    </rPh>
    <rPh sb="65" eb="67">
      <t>ユウコウ</t>
    </rPh>
    <rPh sb="67" eb="70">
      <t>キカンナイ</t>
    </rPh>
    <phoneticPr fontId="3"/>
  </si>
  <si>
    <t>４ 建設業退職金共済制度について</t>
    <rPh sb="2" eb="5">
      <t>ケンセツギョウ</t>
    </rPh>
    <rPh sb="5" eb="7">
      <t>タイショク</t>
    </rPh>
    <rPh sb="7" eb="8">
      <t>キン</t>
    </rPh>
    <rPh sb="8" eb="10">
      <t>キョウサイ</t>
    </rPh>
    <rPh sb="10" eb="12">
      <t>セイド</t>
    </rPh>
    <phoneticPr fontId="3"/>
  </si>
  <si>
    <r>
      <t>（１）建設業退職金共済制度については、該当部分に○を付けてください。なお、</t>
    </r>
    <r>
      <rPr>
        <b/>
        <u/>
        <sz val="14"/>
        <rFont val="BIZ UDゴシック"/>
        <family val="3"/>
        <charset val="128"/>
      </rPr>
      <t>加入しているが「総合評定値通知書」では加入「無」と表示されている方は、加入証明書の写しを付けてください</t>
    </r>
    <r>
      <rPr>
        <sz val="14"/>
        <rFont val="BIZ UDゴシック"/>
        <family val="3"/>
        <charset val="128"/>
      </rPr>
      <t>。</t>
    </r>
    <rPh sb="3" eb="6">
      <t>ケンセツギョウ</t>
    </rPh>
    <rPh sb="6" eb="8">
      <t>タイショク</t>
    </rPh>
    <rPh sb="8" eb="9">
      <t>キン</t>
    </rPh>
    <rPh sb="9" eb="11">
      <t>キョウサイ</t>
    </rPh>
    <rPh sb="11" eb="13">
      <t>セイド</t>
    </rPh>
    <rPh sb="19" eb="21">
      <t>ガイトウ</t>
    </rPh>
    <rPh sb="21" eb="23">
      <t>ブブン</t>
    </rPh>
    <rPh sb="26" eb="27">
      <t>ツ</t>
    </rPh>
    <rPh sb="37" eb="39">
      <t>カニュウ</t>
    </rPh>
    <rPh sb="45" eb="47">
      <t>ソウゴウ</t>
    </rPh>
    <rPh sb="47" eb="49">
      <t>ヒョウテイ</t>
    </rPh>
    <rPh sb="49" eb="50">
      <t>チ</t>
    </rPh>
    <rPh sb="50" eb="53">
      <t>ツウチショ</t>
    </rPh>
    <rPh sb="56" eb="58">
      <t>カニュウ</t>
    </rPh>
    <rPh sb="59" eb="60">
      <t>ナ</t>
    </rPh>
    <rPh sb="62" eb="64">
      <t>ヒョウジ</t>
    </rPh>
    <rPh sb="69" eb="70">
      <t>カタ</t>
    </rPh>
    <rPh sb="72" eb="74">
      <t>カニュウ</t>
    </rPh>
    <rPh sb="74" eb="77">
      <t>ショウメイショ</t>
    </rPh>
    <rPh sb="78" eb="79">
      <t>ウツ</t>
    </rPh>
    <rPh sb="81" eb="82">
      <t>ツ</t>
    </rPh>
    <phoneticPr fontId="3"/>
  </si>
  <si>
    <t>５ 希望工種別平均完成工事高等について</t>
    <phoneticPr fontId="3"/>
  </si>
  <si>
    <t>(2)申込を希望していない工種については記載しないでください。</t>
    <rPh sb="13" eb="14">
      <t>コウ</t>
    </rPh>
    <rPh sb="14" eb="15">
      <t>シュ</t>
    </rPh>
    <rPh sb="20" eb="22">
      <t>キサイ</t>
    </rPh>
    <phoneticPr fontId="3"/>
  </si>
  <si>
    <t>６ 希望順位調べについて</t>
    <phoneticPr fontId="3"/>
  </si>
  <si>
    <t>(1)工事の希望工種のうち主力となる工種について優先順位をつけて１位から３位まで記入してください。</t>
    <phoneticPr fontId="3"/>
  </si>
  <si>
    <t xml:space="preserve">    （注：希望工種が複数ある場合に優先順位をつけて３工種まで記入していただくもので、希望工種を３工種に制限するものではありません。）</t>
    <phoneticPr fontId="3"/>
  </si>
  <si>
    <t>(2)得意とする施工方法・工法等については具体的に３０字以内で記入してください。</t>
    <phoneticPr fontId="3"/>
  </si>
  <si>
    <t>様式第１－３号</t>
  </si>
  <si>
    <t>工　　事　　経　　歴　　書</t>
    <rPh sb="0" eb="1">
      <t>コウ</t>
    </rPh>
    <rPh sb="3" eb="4">
      <t>コト</t>
    </rPh>
    <rPh sb="6" eb="7">
      <t>ヘ</t>
    </rPh>
    <rPh sb="9" eb="10">
      <t>レキ</t>
    </rPh>
    <rPh sb="12" eb="13">
      <t>ショ</t>
    </rPh>
    <phoneticPr fontId="3"/>
  </si>
  <si>
    <t>発  注  者  名</t>
    <rPh sb="0" eb="1">
      <t>ヒラク</t>
    </rPh>
    <rPh sb="3" eb="4">
      <t>チュウ</t>
    </rPh>
    <rPh sb="6" eb="7">
      <t>モノ</t>
    </rPh>
    <rPh sb="9" eb="10">
      <t>メイ</t>
    </rPh>
    <phoneticPr fontId="3"/>
  </si>
  <si>
    <t>工          事          名</t>
    <rPh sb="0" eb="1">
      <t>コウ</t>
    </rPh>
    <rPh sb="11" eb="12">
      <t>コト</t>
    </rPh>
    <rPh sb="22" eb="23">
      <t>メイ</t>
    </rPh>
    <phoneticPr fontId="3"/>
  </si>
  <si>
    <t>工事場所の</t>
    <rPh sb="0" eb="1">
      <t>コウ</t>
    </rPh>
    <rPh sb="1" eb="2">
      <t>コト</t>
    </rPh>
    <rPh sb="2" eb="3">
      <t>バ</t>
    </rPh>
    <rPh sb="3" eb="4">
      <t>トコロ</t>
    </rPh>
    <phoneticPr fontId="3"/>
  </si>
  <si>
    <t>着 工 年 月</t>
    <rPh sb="0" eb="1">
      <t>キ</t>
    </rPh>
    <rPh sb="2" eb="3">
      <t>コウ</t>
    </rPh>
    <rPh sb="4" eb="5">
      <t>ネン</t>
    </rPh>
    <rPh sb="6" eb="7">
      <t>ツキ</t>
    </rPh>
    <phoneticPr fontId="3"/>
  </si>
  <si>
    <t>都道府県名</t>
    <rPh sb="0" eb="1">
      <t>ミヤコ</t>
    </rPh>
    <rPh sb="1" eb="2">
      <t>ミチ</t>
    </rPh>
    <rPh sb="2" eb="3">
      <t>フ</t>
    </rPh>
    <rPh sb="3" eb="4">
      <t>ケン</t>
    </rPh>
    <rPh sb="4" eb="5">
      <t>メイ</t>
    </rPh>
    <phoneticPr fontId="3"/>
  </si>
  <si>
    <t xml:space="preserve"> </t>
    <phoneticPr fontId="3"/>
  </si>
  <si>
    <t>※記載上の注意</t>
    <rPh sb="1" eb="3">
      <t>キサイ</t>
    </rPh>
    <rPh sb="3" eb="4">
      <t>ジョウ</t>
    </rPh>
    <rPh sb="5" eb="7">
      <t>チュウイ</t>
    </rPh>
    <phoneticPr fontId="3"/>
  </si>
  <si>
    <t>様式第１－４号</t>
    <phoneticPr fontId="3"/>
  </si>
  <si>
    <t>技　　術　　者　　経　　歴　　書</t>
    <rPh sb="0" eb="1">
      <t>ワザ</t>
    </rPh>
    <rPh sb="3" eb="4">
      <t>ジュツ</t>
    </rPh>
    <rPh sb="6" eb="7">
      <t>モノ</t>
    </rPh>
    <rPh sb="9" eb="10">
      <t>ヘ</t>
    </rPh>
    <rPh sb="12" eb="13">
      <t>レキ</t>
    </rPh>
    <rPh sb="15" eb="16">
      <t>ショ</t>
    </rPh>
    <phoneticPr fontId="3"/>
  </si>
  <si>
    <t>）</t>
  </si>
  <si>
    <t>職　名</t>
    <rPh sb="0" eb="1">
      <t>ショク</t>
    </rPh>
    <rPh sb="2" eb="3">
      <t>メイ</t>
    </rPh>
    <phoneticPr fontId="3"/>
  </si>
  <si>
    <t>氏　　　名</t>
    <rPh sb="0" eb="1">
      <t>シ</t>
    </rPh>
    <rPh sb="4" eb="5">
      <t>メイ</t>
    </rPh>
    <phoneticPr fontId="3"/>
  </si>
  <si>
    <t>年齢</t>
    <rPh sb="0" eb="1">
      <t>トシ</t>
    </rPh>
    <rPh sb="1" eb="2">
      <t>ヨワイ</t>
    </rPh>
    <phoneticPr fontId="3"/>
  </si>
  <si>
    <t>法 令 に よ る 免 許 等</t>
    <rPh sb="0" eb="1">
      <t>ホウ</t>
    </rPh>
    <rPh sb="2" eb="3">
      <t>レイ</t>
    </rPh>
    <rPh sb="10" eb="11">
      <t>メン</t>
    </rPh>
    <rPh sb="12" eb="13">
      <t>モト</t>
    </rPh>
    <rPh sb="14" eb="15">
      <t>トウ</t>
    </rPh>
    <phoneticPr fontId="3"/>
  </si>
  <si>
    <t>実   務   経   歴</t>
    <rPh sb="0" eb="1">
      <t>ミ</t>
    </rPh>
    <rPh sb="4" eb="5">
      <t>ツトム</t>
    </rPh>
    <rPh sb="8" eb="9">
      <t>ヘ</t>
    </rPh>
    <rPh sb="12" eb="13">
      <t>レキ</t>
    </rPh>
    <phoneticPr fontId="3"/>
  </si>
  <si>
    <t>経験年数</t>
    <rPh sb="0" eb="2">
      <t>ケイケン</t>
    </rPh>
    <rPh sb="2" eb="4">
      <t>ネンスウ</t>
    </rPh>
    <phoneticPr fontId="3"/>
  </si>
  <si>
    <t>技術者区分</t>
    <rPh sb="0" eb="3">
      <t>ギジュツシャ</t>
    </rPh>
    <rPh sb="3" eb="5">
      <t>クブン</t>
    </rPh>
    <phoneticPr fontId="3"/>
  </si>
  <si>
    <t>名    称</t>
    <rPh sb="0" eb="1">
      <t>メイ</t>
    </rPh>
    <rPh sb="5" eb="6">
      <t>ショウ</t>
    </rPh>
    <phoneticPr fontId="3"/>
  </si>
  <si>
    <t>取得年月日</t>
    <rPh sb="0" eb="1">
      <t>トリ</t>
    </rPh>
    <rPh sb="1" eb="2">
      <t>エ</t>
    </rPh>
    <rPh sb="2" eb="5">
      <t>ネンガッピ</t>
    </rPh>
    <phoneticPr fontId="3"/>
  </si>
  <si>
    <t>1級</t>
    <rPh sb="1" eb="2">
      <t>キュウ</t>
    </rPh>
    <phoneticPr fontId="3"/>
  </si>
  <si>
    <t>受講</t>
    <rPh sb="0" eb="2">
      <t>ジュコウ</t>
    </rPh>
    <phoneticPr fontId="3"/>
  </si>
  <si>
    <t>基幹</t>
    <rPh sb="0" eb="2">
      <t>キカン</t>
    </rPh>
    <phoneticPr fontId="3"/>
  </si>
  <si>
    <t>2級</t>
    <rPh sb="1" eb="2">
      <t>キュウ</t>
    </rPh>
    <phoneticPr fontId="3"/>
  </si>
  <si>
    <t>その他</t>
    <phoneticPr fontId="3"/>
  </si>
  <si>
    <t>計</t>
    <rPh sb="0" eb="1">
      <t>ケイ</t>
    </rPh>
    <phoneticPr fontId="3"/>
  </si>
  <si>
    <t>単位：千円</t>
    <rPh sb="0" eb="2">
      <t>タンイ</t>
    </rPh>
    <rPh sb="3" eb="5">
      <t>センエン</t>
    </rPh>
    <phoneticPr fontId="3"/>
  </si>
  <si>
    <t>【申請外】</t>
    <rPh sb="1" eb="3">
      <t>シンセイ</t>
    </rPh>
    <rPh sb="3" eb="4">
      <t>ガイ</t>
    </rPh>
    <phoneticPr fontId="3"/>
  </si>
  <si>
    <t>一般土木
工事</t>
    <rPh sb="5" eb="7">
      <t>コウジ</t>
    </rPh>
    <phoneticPr fontId="3"/>
  </si>
  <si>
    <t>舗装工事</t>
    <phoneticPr fontId="3"/>
  </si>
  <si>
    <t>建築工事</t>
  </si>
  <si>
    <t>電気設備
工事</t>
    <rPh sb="5" eb="7">
      <t>コウジ</t>
    </rPh>
    <phoneticPr fontId="3"/>
  </si>
  <si>
    <t>鋼橋上部
工事</t>
    <rPh sb="5" eb="7">
      <t>コウジ</t>
    </rPh>
    <phoneticPr fontId="3"/>
  </si>
  <si>
    <t>ＰＣ橋上部
工事</t>
    <rPh sb="6" eb="8">
      <t>コウジ</t>
    </rPh>
    <phoneticPr fontId="3"/>
  </si>
  <si>
    <t>しゅんせつ工事</t>
    <rPh sb="5" eb="7">
      <t>コウジ</t>
    </rPh>
    <phoneticPr fontId="3"/>
  </si>
  <si>
    <t>塗装工事</t>
  </si>
  <si>
    <t>法面処理
工事</t>
    <rPh sb="5" eb="7">
      <t>コウジ</t>
    </rPh>
    <phoneticPr fontId="3"/>
  </si>
  <si>
    <t>下水道
工事</t>
    <rPh sb="4" eb="6">
      <t>コウジ</t>
    </rPh>
    <phoneticPr fontId="3"/>
  </si>
  <si>
    <t>清掃施設
工事</t>
    <rPh sb="5" eb="7">
      <t>コウジ</t>
    </rPh>
    <phoneticPr fontId="3"/>
  </si>
  <si>
    <t>消雪工事　</t>
    <phoneticPr fontId="3"/>
  </si>
  <si>
    <t>機械設備
工事</t>
    <rPh sb="5" eb="7">
      <t>コウジ</t>
    </rPh>
    <phoneticPr fontId="3"/>
  </si>
  <si>
    <t>通信設備
工事</t>
    <rPh sb="5" eb="7">
      <t>コウジ</t>
    </rPh>
    <phoneticPr fontId="3"/>
  </si>
  <si>
    <t>造園工事</t>
    <phoneticPr fontId="3"/>
  </si>
  <si>
    <t>さく井工事</t>
    <rPh sb="3" eb="5">
      <t>コウジ</t>
    </rPh>
    <phoneticPr fontId="3"/>
  </si>
  <si>
    <t>グラウト
工事</t>
    <rPh sb="5" eb="7">
      <t>コウジ</t>
    </rPh>
    <phoneticPr fontId="3"/>
  </si>
  <si>
    <t>水道施設
工事</t>
    <rPh sb="5" eb="7">
      <t>コウジ</t>
    </rPh>
    <phoneticPr fontId="3"/>
  </si>
  <si>
    <t>合　計</t>
    <rPh sb="0" eb="1">
      <t>ゴウ</t>
    </rPh>
    <rPh sb="2" eb="3">
      <t>ケイ</t>
    </rPh>
    <phoneticPr fontId="3"/>
  </si>
  <si>
    <t>経審</t>
  </si>
  <si>
    <t>工事種類</t>
  </si>
  <si>
    <t>大工工事</t>
    <rPh sb="0" eb="2">
      <t>ダイク</t>
    </rPh>
    <rPh sb="2" eb="4">
      <t>コウジ</t>
    </rPh>
    <phoneticPr fontId="3"/>
  </si>
  <si>
    <t>左官工事</t>
    <rPh sb="0" eb="2">
      <t>サカン</t>
    </rPh>
    <rPh sb="2" eb="4">
      <t>コウジ</t>
    </rPh>
    <phoneticPr fontId="3"/>
  </si>
  <si>
    <t>合計</t>
    <rPh sb="0" eb="2">
      <t>ゴウケイ</t>
    </rPh>
    <phoneticPr fontId="3"/>
  </si>
  <si>
    <t>※経営事項審査の２年平均又は３年平均の選択に合わせること。２年平均＝（①+②）×１/２ 又は ３年平均＝（①+②+③）×１/３</t>
    <rPh sb="1" eb="3">
      <t>ケイエイ</t>
    </rPh>
    <rPh sb="3" eb="5">
      <t>ジコウ</t>
    </rPh>
    <rPh sb="5" eb="7">
      <t>シンサ</t>
    </rPh>
    <rPh sb="10" eb="12">
      <t>ヘイキン</t>
    </rPh>
    <rPh sb="16" eb="18">
      <t>ヘイキン</t>
    </rPh>
    <rPh sb="19" eb="21">
      <t>センタク</t>
    </rPh>
    <rPh sb="22" eb="23">
      <t>ア</t>
    </rPh>
    <rPh sb="30" eb="31">
      <t>ネン</t>
    </rPh>
    <rPh sb="31" eb="33">
      <t>ヘイキン</t>
    </rPh>
    <rPh sb="44" eb="45">
      <t>マタ</t>
    </rPh>
    <phoneticPr fontId="3"/>
  </si>
  <si>
    <t>※経営事項審査の２年平均の場合、この表に併せて、完成工事高集計表①（前１年決算分）及び完成工事高集計表②（前２年決算分）を記載し提出すること。</t>
    <rPh sb="1" eb="3">
      <t>ケイエイ</t>
    </rPh>
    <rPh sb="3" eb="5">
      <t>ジコウ</t>
    </rPh>
    <rPh sb="5" eb="7">
      <t>シンサ</t>
    </rPh>
    <rPh sb="10" eb="12">
      <t>ヘイキン</t>
    </rPh>
    <rPh sb="13" eb="15">
      <t>バアイ</t>
    </rPh>
    <rPh sb="18" eb="19">
      <t>ヒョウ</t>
    </rPh>
    <rPh sb="20" eb="21">
      <t>アワ</t>
    </rPh>
    <rPh sb="41" eb="42">
      <t>オヨ</t>
    </rPh>
    <rPh sb="61" eb="63">
      <t>キサイ</t>
    </rPh>
    <rPh sb="64" eb="66">
      <t>テイシュツ</t>
    </rPh>
    <phoneticPr fontId="3"/>
  </si>
  <si>
    <t>※経営事項審査の３年平均の場合、この表に併せて、完成工事高集計表①（前１年決算分）及び完成工事高集計表②（前２年決算分）び完成工事高集計表③（前３年決算分）を記載し提出すること。</t>
    <rPh sb="1" eb="3">
      <t>ケイエイ</t>
    </rPh>
    <rPh sb="3" eb="5">
      <t>ジコウ</t>
    </rPh>
    <rPh sb="5" eb="7">
      <t>シンサ</t>
    </rPh>
    <rPh sb="10" eb="12">
      <t>ヘイキン</t>
    </rPh>
    <rPh sb="13" eb="15">
      <t>バアイ</t>
    </rPh>
    <rPh sb="18" eb="19">
      <t>ヒョウ</t>
    </rPh>
    <rPh sb="20" eb="21">
      <t>アワ</t>
    </rPh>
    <rPh sb="41" eb="42">
      <t>オヨ</t>
    </rPh>
    <rPh sb="79" eb="81">
      <t>キサイ</t>
    </rPh>
    <rPh sb="82" eb="84">
      <t>テイシュツ</t>
    </rPh>
    <phoneticPr fontId="3"/>
  </si>
  <si>
    <t>※【横欄】　この表における経審工事種類の合計と経営事項審査における総合評定値通知書の完成工事高２年平均又は３年平均が一致すること。</t>
    <rPh sb="2" eb="3">
      <t>ヨコ</t>
    </rPh>
    <rPh sb="3" eb="4">
      <t>ラン</t>
    </rPh>
    <rPh sb="8" eb="9">
      <t>オモテ</t>
    </rPh>
    <rPh sb="13" eb="14">
      <t>キョウ</t>
    </rPh>
    <rPh sb="14" eb="15">
      <t>シン</t>
    </rPh>
    <rPh sb="15" eb="17">
      <t>コウジ</t>
    </rPh>
    <rPh sb="17" eb="19">
      <t>シュルイ</t>
    </rPh>
    <rPh sb="20" eb="22">
      <t>ゴウケイ</t>
    </rPh>
    <rPh sb="23" eb="25">
      <t>ケイエイ</t>
    </rPh>
    <rPh sb="25" eb="27">
      <t>ジコウ</t>
    </rPh>
    <rPh sb="27" eb="29">
      <t>シンサ</t>
    </rPh>
    <rPh sb="33" eb="35">
      <t>ソウゴウ</t>
    </rPh>
    <rPh sb="35" eb="37">
      <t>ヒョウテイ</t>
    </rPh>
    <rPh sb="37" eb="38">
      <t>チ</t>
    </rPh>
    <rPh sb="38" eb="40">
      <t>ツウチ</t>
    </rPh>
    <rPh sb="40" eb="41">
      <t>ショ</t>
    </rPh>
    <rPh sb="42" eb="44">
      <t>カンセイ</t>
    </rPh>
    <rPh sb="44" eb="46">
      <t>コウジ</t>
    </rPh>
    <rPh sb="46" eb="47">
      <t>タカ</t>
    </rPh>
    <rPh sb="49" eb="51">
      <t>ヘイキン</t>
    </rPh>
    <rPh sb="55" eb="57">
      <t>ヘイキン</t>
    </rPh>
    <rPh sb="58" eb="60">
      <t>イッチ</t>
    </rPh>
    <phoneticPr fontId="3"/>
  </si>
  <si>
    <t>※【縦欄】　この表における希望工種の合計と建設工事入札参加資格審査申請書様式１-１-３号(希望工種申込書）の希望工種に平均完成工事高が一致すること</t>
    <rPh sb="2" eb="3">
      <t>タテ</t>
    </rPh>
    <rPh sb="3" eb="4">
      <t>ラン</t>
    </rPh>
    <rPh sb="13" eb="15">
      <t>キボウ</t>
    </rPh>
    <phoneticPr fontId="3"/>
  </si>
  <si>
    <t>　　　　様式１－１０－１号　内訳①</t>
    <rPh sb="4" eb="6">
      <t>ヨウシキ</t>
    </rPh>
    <rPh sb="12" eb="13">
      <t>ゴウ</t>
    </rPh>
    <rPh sb="14" eb="16">
      <t>ウチワケ</t>
    </rPh>
    <phoneticPr fontId="3"/>
  </si>
  <si>
    <t>完成工事高集計表①（前１年決算分）</t>
    <rPh sb="0" eb="2">
      <t>カンセイ</t>
    </rPh>
    <rPh sb="2" eb="4">
      <t>コウジ</t>
    </rPh>
    <rPh sb="4" eb="5">
      <t>タカ</t>
    </rPh>
    <rPh sb="5" eb="7">
      <t>シュウケイ</t>
    </rPh>
    <rPh sb="7" eb="8">
      <t>ヒョウ</t>
    </rPh>
    <rPh sb="10" eb="11">
      <t>ゼン</t>
    </rPh>
    <rPh sb="12" eb="13">
      <t>ネン</t>
    </rPh>
    <rPh sb="13" eb="15">
      <t>ケッサン</t>
    </rPh>
    <rPh sb="15" eb="16">
      <t>ブン</t>
    </rPh>
    <phoneticPr fontId="3"/>
  </si>
  <si>
    <t>暖冷房
衛生設備
工事</t>
    <rPh sb="6" eb="8">
      <t>セツビ</t>
    </rPh>
    <rPh sb="9" eb="11">
      <t>コウジ</t>
    </rPh>
    <phoneticPr fontId="3"/>
  </si>
  <si>
    <t>※この表における入札参加希望工種の合計と決算年度が対応する工事経歴書(様式第１-３号）の希望工種の合計額が一致すること</t>
    <rPh sb="8" eb="10">
      <t>ニュウサツ</t>
    </rPh>
    <rPh sb="10" eb="12">
      <t>サンカ</t>
    </rPh>
    <rPh sb="12" eb="14">
      <t>キボウ</t>
    </rPh>
    <rPh sb="20" eb="22">
      <t>ケッサン</t>
    </rPh>
    <rPh sb="22" eb="24">
      <t>ネンド</t>
    </rPh>
    <rPh sb="25" eb="27">
      <t>タイオウ</t>
    </rPh>
    <rPh sb="29" eb="31">
      <t>コウジ</t>
    </rPh>
    <rPh sb="31" eb="34">
      <t>ケイレキショ</t>
    </rPh>
    <rPh sb="35" eb="37">
      <t>ヨウシキ</t>
    </rPh>
    <rPh sb="37" eb="38">
      <t>ダイ</t>
    </rPh>
    <rPh sb="41" eb="42">
      <t>ゴウ</t>
    </rPh>
    <rPh sb="44" eb="46">
      <t>キボウ</t>
    </rPh>
    <rPh sb="46" eb="47">
      <t>コウ</t>
    </rPh>
    <rPh sb="47" eb="48">
      <t>シュ</t>
    </rPh>
    <rPh sb="49" eb="51">
      <t>ゴウケイ</t>
    </rPh>
    <rPh sb="51" eb="52">
      <t>ガク</t>
    </rPh>
    <phoneticPr fontId="3"/>
  </si>
  <si>
    <r>
      <t>(１)　この表は、各営業年度の工事経歴書から記入例Ｐ５の「経審工事種類と入札参加申込業種の対応表」に対応するよう</t>
    </r>
    <r>
      <rPr>
        <b/>
        <u/>
        <sz val="11"/>
        <color indexed="10"/>
        <rFont val="BIZ UDゴシック"/>
        <family val="3"/>
        <charset val="128"/>
      </rPr>
      <t>決算年度ごとに作成</t>
    </r>
    <r>
      <rPr>
        <sz val="11"/>
        <rFont val="BIZ UDゴシック"/>
        <family val="3"/>
        <charset val="128"/>
      </rPr>
      <t>してください。</t>
    </r>
    <rPh sb="9" eb="12">
      <t>カクエイギョウ</t>
    </rPh>
    <rPh sb="12" eb="14">
      <t>ネンド</t>
    </rPh>
    <rPh sb="15" eb="17">
      <t>コウジ</t>
    </rPh>
    <rPh sb="17" eb="20">
      <t>ケイレキショ</t>
    </rPh>
    <rPh sb="22" eb="24">
      <t>キニュウ</t>
    </rPh>
    <rPh sb="24" eb="25">
      <t>レイ</t>
    </rPh>
    <rPh sb="50" eb="52">
      <t>タイオウ</t>
    </rPh>
    <rPh sb="56" eb="58">
      <t>ケッサン</t>
    </rPh>
    <rPh sb="58" eb="60">
      <t>ネンド</t>
    </rPh>
    <rPh sb="63" eb="65">
      <t>サクセイ</t>
    </rPh>
    <phoneticPr fontId="3"/>
  </si>
  <si>
    <r>
      <t>(２)　</t>
    </r>
    <r>
      <rPr>
        <b/>
        <u/>
        <sz val="11"/>
        <color indexed="10"/>
        <rFont val="BIZ UDゴシック"/>
        <family val="3"/>
        <charset val="128"/>
      </rPr>
      <t>経営事項審査の選択（２年平均又は３年平均）に合わせ作成</t>
    </r>
    <r>
      <rPr>
        <sz val="11"/>
        <rFont val="BIZ UDゴシック"/>
        <family val="3"/>
        <charset val="128"/>
      </rPr>
      <t>するものとし、２年平均の場合、完成工事高集計表①（前１年決算分）及び完成工事高集計表②（前２年決算分）作成してください。</t>
    </r>
    <rPh sb="4" eb="6">
      <t>ケイエイ</t>
    </rPh>
    <rPh sb="6" eb="8">
      <t>ジコウ</t>
    </rPh>
    <rPh sb="8" eb="10">
      <t>シンサ</t>
    </rPh>
    <rPh sb="11" eb="13">
      <t>センタク</t>
    </rPh>
    <rPh sb="15" eb="16">
      <t>ネン</t>
    </rPh>
    <rPh sb="16" eb="18">
      <t>ヘイキン</t>
    </rPh>
    <rPh sb="18" eb="19">
      <t>マタ</t>
    </rPh>
    <rPh sb="21" eb="22">
      <t>ネン</t>
    </rPh>
    <rPh sb="22" eb="24">
      <t>ヘイキン</t>
    </rPh>
    <rPh sb="26" eb="27">
      <t>ア</t>
    </rPh>
    <rPh sb="29" eb="31">
      <t>サクセイ</t>
    </rPh>
    <rPh sb="39" eb="40">
      <t>ネン</t>
    </rPh>
    <rPh sb="40" eb="42">
      <t>ヘイキン</t>
    </rPh>
    <rPh sb="43" eb="45">
      <t>バアイ</t>
    </rPh>
    <rPh sb="46" eb="55">
      <t>カンセイコウジダカシュウケイヒョウ１</t>
    </rPh>
    <rPh sb="56" eb="57">
      <t>ゼン</t>
    </rPh>
    <rPh sb="58" eb="59">
      <t>ネン</t>
    </rPh>
    <rPh sb="59" eb="61">
      <t>ケッサン</t>
    </rPh>
    <rPh sb="61" eb="62">
      <t>ブン</t>
    </rPh>
    <rPh sb="63" eb="64">
      <t>オヨ</t>
    </rPh>
    <rPh sb="65" eb="67">
      <t>カンセイ</t>
    </rPh>
    <rPh sb="67" eb="69">
      <t>コウジ</t>
    </rPh>
    <rPh sb="69" eb="70">
      <t>ダカ</t>
    </rPh>
    <rPh sb="70" eb="72">
      <t>シュウケイ</t>
    </rPh>
    <rPh sb="72" eb="73">
      <t>ヒョウ</t>
    </rPh>
    <rPh sb="75" eb="76">
      <t>ゼン</t>
    </rPh>
    <rPh sb="77" eb="78">
      <t>ネン</t>
    </rPh>
    <rPh sb="78" eb="80">
      <t>ケッサン</t>
    </rPh>
    <phoneticPr fontId="3"/>
  </si>
  <si>
    <t>　 　 また、３年平均の場合、完成工事高集計表①（前１年決算分）、完成工事高集計表②（前２年決算分）及び完成工事高集計表③（前３年決算分）作成してください。</t>
    <phoneticPr fontId="3"/>
  </si>
  <si>
    <t>　　　　様式１－１０－１号　内訳②</t>
    <rPh sb="4" eb="6">
      <t>ヨウシキ</t>
    </rPh>
    <rPh sb="12" eb="13">
      <t>ゴウ</t>
    </rPh>
    <rPh sb="14" eb="16">
      <t>ウチワケ</t>
    </rPh>
    <phoneticPr fontId="3"/>
  </si>
  <si>
    <t>完成工事高集計表②（前２年決算分）</t>
    <rPh sb="0" eb="2">
      <t>カンセイ</t>
    </rPh>
    <rPh sb="2" eb="4">
      <t>コウジ</t>
    </rPh>
    <rPh sb="4" eb="5">
      <t>タカ</t>
    </rPh>
    <rPh sb="5" eb="7">
      <t>シュウケイ</t>
    </rPh>
    <rPh sb="7" eb="8">
      <t>ヒョウ</t>
    </rPh>
    <rPh sb="10" eb="11">
      <t>ゼン</t>
    </rPh>
    <rPh sb="12" eb="13">
      <t>ネン</t>
    </rPh>
    <rPh sb="13" eb="15">
      <t>ケッサン</t>
    </rPh>
    <rPh sb="15" eb="16">
      <t>ブン</t>
    </rPh>
    <phoneticPr fontId="3"/>
  </si>
  <si>
    <t>入札参加
希望工種</t>
    <phoneticPr fontId="20"/>
  </si>
  <si>
    <t>とび・土工工事</t>
  </si>
  <si>
    <t>石工事</t>
  </si>
  <si>
    <t>屋根工事</t>
  </si>
  <si>
    <t>電気工事</t>
  </si>
  <si>
    <t>管工事</t>
  </si>
  <si>
    <t>タイル工事</t>
  </si>
  <si>
    <t>鋼構造物
工事</t>
  </si>
  <si>
    <t>鉄筋工事</t>
  </si>
  <si>
    <t>舗装工事</t>
  </si>
  <si>
    <t>しゅんせつ
工事</t>
  </si>
  <si>
    <t>板金工事</t>
  </si>
  <si>
    <t>ガラス工事</t>
  </si>
  <si>
    <t>防水工事</t>
  </si>
  <si>
    <t>内装仕上
工事</t>
  </si>
  <si>
    <t>機械器具
設置工事</t>
  </si>
  <si>
    <t>熱絶縁工事</t>
  </si>
  <si>
    <t>電気通信
工事</t>
  </si>
  <si>
    <t>造園工事</t>
  </si>
  <si>
    <t>さく井工事</t>
  </si>
  <si>
    <t>建具工事</t>
  </si>
  <si>
    <t>水道施設
工事</t>
  </si>
  <si>
    <t>消防施設
工事</t>
  </si>
  <si>
    <t>清掃施設
工事</t>
  </si>
  <si>
    <t>解体工事</t>
  </si>
  <si>
    <t>土木一式工事</t>
    <rPh sb="0" eb="2">
      <t>ドボク</t>
    </rPh>
    <rPh sb="2" eb="4">
      <t>イッシキ</t>
    </rPh>
    <rPh sb="4" eb="6">
      <t>コウジ</t>
    </rPh>
    <phoneticPr fontId="3"/>
  </si>
  <si>
    <t>建築一式工事</t>
    <rPh sb="0" eb="2">
      <t>ケンチク</t>
    </rPh>
    <rPh sb="2" eb="4">
      <t>イッシキ</t>
    </rPh>
    <rPh sb="4" eb="6">
      <t>コウジ</t>
    </rPh>
    <phoneticPr fontId="3"/>
  </si>
  <si>
    <t>　　　　様式１－１０－１号　内訳③</t>
    <rPh sb="4" eb="6">
      <t>ヨウシキ</t>
    </rPh>
    <rPh sb="12" eb="13">
      <t>ゴウ</t>
    </rPh>
    <rPh sb="14" eb="16">
      <t>ウチワケ</t>
    </rPh>
    <phoneticPr fontId="3"/>
  </si>
  <si>
    <t>完成工事高集計表③（前３年決算分）</t>
    <rPh sb="0" eb="2">
      <t>カンセイ</t>
    </rPh>
    <rPh sb="2" eb="4">
      <t>コウジ</t>
    </rPh>
    <rPh sb="4" eb="5">
      <t>タカ</t>
    </rPh>
    <rPh sb="5" eb="7">
      <t>シュウケイ</t>
    </rPh>
    <rPh sb="7" eb="8">
      <t>ヒョウ</t>
    </rPh>
    <rPh sb="10" eb="11">
      <t>ゼン</t>
    </rPh>
    <rPh sb="12" eb="13">
      <t>ネン</t>
    </rPh>
    <rPh sb="13" eb="15">
      <t>ケッサン</t>
    </rPh>
    <rPh sb="15" eb="16">
      <t>ブン</t>
    </rPh>
    <phoneticPr fontId="3"/>
  </si>
  <si>
    <t>様式第１－１０－１号</t>
    <rPh sb="0" eb="2">
      <t>ヨウシキ</t>
    </rPh>
    <rPh sb="2" eb="3">
      <t>ダイ</t>
    </rPh>
    <rPh sb="9" eb="10">
      <t>ゴウ</t>
    </rPh>
    <phoneticPr fontId="3"/>
  </si>
  <si>
    <t>完成工事高集計表（経営事項審査の選択：</t>
    <phoneticPr fontId="20"/>
  </si>
  <si>
    <t>）</t>
    <phoneticPr fontId="20"/>
  </si>
  <si>
    <t>３年</t>
    <phoneticPr fontId="20"/>
  </si>
  <si>
    <t>平均</t>
    <rPh sb="0" eb="2">
      <t>ヘイキン</t>
    </rPh>
    <phoneticPr fontId="20"/>
  </si>
  <si>
    <t>↓２年or３年</t>
    <rPh sb="2" eb="3">
      <t>ネン</t>
    </rPh>
    <rPh sb="6" eb="7">
      <t>ネン</t>
    </rPh>
    <phoneticPr fontId="20"/>
  </si>
  <si>
    <t>決算期</t>
    <rPh sb="0" eb="3">
      <t>ケッサンキ</t>
    </rPh>
    <phoneticPr fontId="3"/>
  </si>
  <si>
    <t>～</t>
    <phoneticPr fontId="20"/>
  </si>
  <si>
    <t>代表者氏名</t>
    <rPh sb="0" eb="3">
      <t>ダイヒョウシャ</t>
    </rPh>
    <rPh sb="3" eb="5">
      <t>シメイ</t>
    </rPh>
    <phoneticPr fontId="20"/>
  </si>
  <si>
    <t>代表者氏名（カナ）</t>
    <rPh sb="0" eb="3">
      <t>ダイヒョウシャ</t>
    </rPh>
    <rPh sb="3" eb="5">
      <t>シメイ</t>
    </rPh>
    <phoneticPr fontId="20"/>
  </si>
  <si>
    <t>メールアドレス</t>
    <phoneticPr fontId="20"/>
  </si>
  <si>
    <t>３ 連絡先として登録する事業所</t>
    <phoneticPr fontId="3"/>
  </si>
  <si>
    <t>　　（１）「郵便番号」欄は、必ず７桁の番号を記入してください。</t>
  </si>
  <si>
    <t>　　（２）「所在地」欄は、建設業法上の主たる営業所の住所を都道府県から記入し、「一丁目３番１号」等と記入し、「１－（ハイフン）３－１」等と略しては記載しないでください。</t>
  </si>
  <si>
    <t>　　　　　なお、主たる営業所の住所と登記上の住所が異なる場合（　）にて記載ください。</t>
  </si>
  <si>
    <t>　　（３）「商号又は名称のフリガナ」欄は、カタカナで記入し、カブシキガイシャ等の法人の組織名は省略してください。</t>
  </si>
  <si>
    <t>　　　　　なお、行政書士が作成した場合は、所属名に当該行政書士の氏名を「行政書士」の職名を付して記載してください。</t>
  </si>
  <si>
    <t>１申請者
（本店（本社））</t>
    <rPh sb="1" eb="2">
      <t>サル</t>
    </rPh>
    <rPh sb="2" eb="3">
      <t>ショウ</t>
    </rPh>
    <rPh sb="3" eb="4">
      <t>シャ</t>
    </rPh>
    <rPh sb="6" eb="8">
      <t>ホンテン</t>
    </rPh>
    <rPh sb="9" eb="11">
      <t>ホンシャ</t>
    </rPh>
    <phoneticPr fontId="3"/>
  </si>
  <si>
    <t>　　　　</t>
    <phoneticPr fontId="20"/>
  </si>
  <si>
    <t>　　</t>
    <phoneticPr fontId="20"/>
  </si>
  <si>
    <t xml:space="preserve">　　     </t>
    <phoneticPr fontId="3"/>
  </si>
  <si>
    <r>
      <t>株式会社＝（株）、有限会社＝（有）、合資会社＝（資）、</t>
    </r>
    <r>
      <rPr>
        <sz val="11"/>
        <color indexed="10"/>
        <rFont val="BIZ UDゴシック"/>
        <family val="3"/>
        <charset val="128"/>
      </rPr>
      <t>公益社団法人＝（公社）、公益財団法人＝（公財）、一般社団法人＝（一社）、一般財団法人＝（一財）</t>
    </r>
    <rPh sb="27" eb="29">
      <t>コウエキ</t>
    </rPh>
    <rPh sb="29" eb="31">
      <t>シャダン</t>
    </rPh>
    <rPh sb="31" eb="33">
      <t>ホウジン</t>
    </rPh>
    <rPh sb="35" eb="36">
      <t>コウ</t>
    </rPh>
    <rPh sb="36" eb="37">
      <t>シャ</t>
    </rPh>
    <rPh sb="39" eb="41">
      <t>コウエキ</t>
    </rPh>
    <rPh sb="41" eb="43">
      <t>ザイダン</t>
    </rPh>
    <rPh sb="43" eb="45">
      <t>ホウジン</t>
    </rPh>
    <rPh sb="47" eb="48">
      <t>コウ</t>
    </rPh>
    <rPh sb="48" eb="49">
      <t>ザイ</t>
    </rPh>
    <rPh sb="51" eb="53">
      <t>イッパン</t>
    </rPh>
    <rPh sb="53" eb="55">
      <t>シャダン</t>
    </rPh>
    <rPh sb="55" eb="57">
      <t>ホウジン</t>
    </rPh>
    <rPh sb="59" eb="60">
      <t>イチ</t>
    </rPh>
    <rPh sb="60" eb="61">
      <t>シャ</t>
    </rPh>
    <rPh sb="63" eb="65">
      <t>イッパン</t>
    </rPh>
    <rPh sb="65" eb="67">
      <t>ザイダン</t>
    </rPh>
    <rPh sb="67" eb="69">
      <t>ホウジン</t>
    </rPh>
    <rPh sb="71" eb="72">
      <t>イチ</t>
    </rPh>
    <rPh sb="72" eb="73">
      <t>ザイ</t>
    </rPh>
    <phoneticPr fontId="3"/>
  </si>
  <si>
    <t>福島市長</t>
    <rPh sb="0" eb="4">
      <t>フクシマシチョウ</t>
    </rPh>
    <phoneticPr fontId="20"/>
  </si>
  <si>
    <t>登録番号</t>
    <rPh sb="0" eb="4">
      <t>トウロクバンゴウ</t>
    </rPh>
    <phoneticPr fontId="20"/>
  </si>
  <si>
    <r>
      <t>代表者役職</t>
    </r>
    <r>
      <rPr>
        <sz val="9"/>
        <rFont val="BIZ UDゴシック"/>
        <family val="3"/>
        <charset val="128"/>
      </rPr>
      <t>（個人の場合不要）</t>
    </r>
    <rPh sb="0" eb="3">
      <t>ダイヒョウシャ</t>
    </rPh>
    <rPh sb="3" eb="5">
      <t>ヤクショク</t>
    </rPh>
    <rPh sb="4" eb="5">
      <t>ショク</t>
    </rPh>
    <rPh sb="11" eb="13">
      <t>フヨウ</t>
    </rPh>
    <phoneticPr fontId="3"/>
  </si>
  <si>
    <t>担当者名</t>
    <rPh sb="0" eb="3">
      <t>タントウシャ</t>
    </rPh>
    <rPh sb="3" eb="4">
      <t>メイ</t>
    </rPh>
    <phoneticPr fontId="20"/>
  </si>
  <si>
    <t>委任事項　１　入札及び見積に関する事項</t>
    <phoneticPr fontId="20"/>
  </si>
  <si>
    <t>申請書作成者
※必須事項</t>
    <rPh sb="0" eb="3">
      <t>シンセイショ</t>
    </rPh>
    <rPh sb="3" eb="6">
      <t>サクセイシャ</t>
    </rPh>
    <rPh sb="8" eb="12">
      <t>ヒッスジコウ</t>
    </rPh>
    <phoneticPr fontId="3"/>
  </si>
  <si>
    <t>　　　　　２　契約の締結、変更及び解除に関する事項</t>
    <phoneticPr fontId="20"/>
  </si>
  <si>
    <t>　　　　　３　代金の請求及び受領に関する事項　</t>
    <phoneticPr fontId="20"/>
  </si>
  <si>
    <t>　　　　　４　契約保証に関する事項</t>
    <phoneticPr fontId="20"/>
  </si>
  <si>
    <r>
      <t>商号又は名称</t>
    </r>
    <r>
      <rPr>
        <sz val="10"/>
        <rFont val="BIZ UDゴシック"/>
        <family val="3"/>
        <charset val="128"/>
      </rPr>
      <t>（フリガナ）</t>
    </r>
    <rPh sb="0" eb="2">
      <t>ショウゴウ</t>
    </rPh>
    <rPh sb="2" eb="3">
      <t>マタ</t>
    </rPh>
    <rPh sb="4" eb="6">
      <t>メイショウ</t>
    </rPh>
    <phoneticPr fontId="3"/>
  </si>
  <si>
    <r>
      <t>担当者名</t>
    </r>
    <r>
      <rPr>
        <sz val="10"/>
        <rFont val="BIZ UDゴシック"/>
        <family val="3"/>
        <charset val="128"/>
      </rPr>
      <t>（フリガナ）</t>
    </r>
    <rPh sb="0" eb="3">
      <t>タントウシャ</t>
    </rPh>
    <rPh sb="3" eb="4">
      <t>メイ</t>
    </rPh>
    <phoneticPr fontId="3"/>
  </si>
  <si>
    <t>月</t>
    <phoneticPr fontId="20"/>
  </si>
  <si>
    <t>日</t>
    <phoneticPr fontId="20"/>
  </si>
  <si>
    <t>令和</t>
    <phoneticPr fontId="20"/>
  </si>
  <si>
    <t>年</t>
    <rPh sb="0" eb="1">
      <t>ネン</t>
    </rPh>
    <phoneticPr fontId="20"/>
  </si>
  <si>
    <t>５</t>
    <phoneticPr fontId="20"/>
  </si>
  <si>
    <t>・本店(本社）及び受任された支店・営業所以外に事業所を置き連絡先として登録する場合</t>
    <rPh sb="1" eb="3">
      <t>ホンテン</t>
    </rPh>
    <rPh sb="4" eb="6">
      <t>ホンシャ</t>
    </rPh>
    <rPh sb="7" eb="8">
      <t>オヨ</t>
    </rPh>
    <rPh sb="9" eb="11">
      <t>ジュニン</t>
    </rPh>
    <rPh sb="14" eb="16">
      <t>シテン</t>
    </rPh>
    <rPh sb="17" eb="19">
      <t>エイギョウ</t>
    </rPh>
    <rPh sb="19" eb="20">
      <t>ジョ</t>
    </rPh>
    <rPh sb="20" eb="22">
      <t>イガイ</t>
    </rPh>
    <rPh sb="23" eb="26">
      <t>ジギョウショ</t>
    </rPh>
    <rPh sb="27" eb="28">
      <t>オ</t>
    </rPh>
    <rPh sb="29" eb="32">
      <t>レンラクサキ</t>
    </rPh>
    <rPh sb="35" eb="37">
      <t>トウロク</t>
    </rPh>
    <rPh sb="39" eb="41">
      <t>バアイ</t>
    </rPh>
    <phoneticPr fontId="3"/>
  </si>
  <si>
    <t>民間</t>
    <rPh sb="0" eb="2">
      <t>ミンカン</t>
    </rPh>
    <phoneticPr fontId="20"/>
  </si>
  <si>
    <t>元請</t>
    <rPh sb="0" eb="2">
      <t>モトウケ</t>
    </rPh>
    <phoneticPr fontId="20"/>
  </si>
  <si>
    <t>下請</t>
    <rPh sb="0" eb="2">
      <t>シタウ</t>
    </rPh>
    <phoneticPr fontId="20"/>
  </si>
  <si>
    <t>経審
工事種類</t>
    <rPh sb="0" eb="2">
      <t>ケイシン</t>
    </rPh>
    <rPh sb="3" eb="7">
      <t>コウジシュルイ</t>
    </rPh>
    <phoneticPr fontId="20"/>
  </si>
  <si>
    <t>月</t>
    <rPh sb="0" eb="1">
      <t>ツキ</t>
    </rPh>
    <phoneticPr fontId="20"/>
  </si>
  <si>
    <t>竣工（予定)年月</t>
    <rPh sb="0" eb="2">
      <t>シュンコウ</t>
    </rPh>
    <rPh sb="3" eb="5">
      <t>ヨテイ</t>
    </rPh>
    <rPh sb="6" eb="8">
      <t>ネンゲツ</t>
    </rPh>
    <phoneticPr fontId="3"/>
  </si>
  <si>
    <t>No</t>
    <phoneticPr fontId="20"/>
  </si>
  <si>
    <t>（工事種別</t>
    <phoneticPr fontId="20"/>
  </si>
  <si>
    <t>)</t>
    <phoneticPr fontId="20"/>
  </si>
  <si>
    <t>月）</t>
    <rPh sb="0" eb="1">
      <t>ツキ</t>
    </rPh>
    <phoneticPr fontId="20"/>
  </si>
  <si>
    <t>営業年度(</t>
    <phoneticPr fontId="20"/>
  </si>
  <si>
    <t>ほか（</t>
    <phoneticPr fontId="20"/>
  </si>
  <si>
    <t>請負代金</t>
    <rPh sb="0" eb="2">
      <t>ウケオイ</t>
    </rPh>
    <rPh sb="2" eb="4">
      <t>ダイキン</t>
    </rPh>
    <phoneticPr fontId="3"/>
  </si>
  <si>
    <t>小計 （千円）</t>
    <rPh sb="0" eb="2">
      <t>ショウケイ</t>
    </rPh>
    <phoneticPr fontId="20"/>
  </si>
  <si>
    <t>請負代金の額</t>
    <rPh sb="0" eb="1">
      <t>ショウ</t>
    </rPh>
    <rPh sb="1" eb="2">
      <t>フ</t>
    </rPh>
    <rPh sb="2" eb="3">
      <t>ダイ</t>
    </rPh>
    <rPh sb="3" eb="4">
      <t>キン</t>
    </rPh>
    <rPh sb="5" eb="6">
      <t>ガク</t>
    </rPh>
    <phoneticPr fontId="3"/>
  </si>
  <si>
    <t xml:space="preserve"> （千円）</t>
    <phoneticPr fontId="20"/>
  </si>
  <si>
    <t>公共</t>
    <rPh sb="0" eb="2">
      <t>コウキョウ</t>
    </rPh>
    <phoneticPr fontId="3"/>
  </si>
  <si>
    <t>年</t>
    <phoneticPr fontId="20"/>
  </si>
  <si>
    <t>）件。※５件目以降をまとめてください。</t>
    <rPh sb="1" eb="2">
      <t>ケン</t>
    </rPh>
    <rPh sb="5" eb="6">
      <t>ケン</t>
    </rPh>
    <rPh sb="6" eb="7">
      <t>メ</t>
    </rPh>
    <rPh sb="7" eb="9">
      <t>イコウ</t>
    </rPh>
    <phoneticPr fontId="20"/>
  </si>
  <si>
    <t>許可業種ごと代表的な工事をそれぞれ４件程度とその他の工事にまとめて記載してください。</t>
    <rPh sb="0" eb="2">
      <t>キョカ</t>
    </rPh>
    <rPh sb="2" eb="4">
      <t>ギョウシュ</t>
    </rPh>
    <rPh sb="6" eb="9">
      <t>ダイヒョウテキ</t>
    </rPh>
    <rPh sb="10" eb="12">
      <t>コウジ</t>
    </rPh>
    <rPh sb="18" eb="19">
      <t>ケン</t>
    </rPh>
    <rPh sb="19" eb="21">
      <t>テイド</t>
    </rPh>
    <rPh sb="24" eb="25">
      <t>タ</t>
    </rPh>
    <rPh sb="26" eb="28">
      <t>コウジ</t>
    </rPh>
    <rPh sb="33" eb="35">
      <t>キサイ</t>
    </rPh>
    <phoneticPr fontId="3"/>
  </si>
  <si>
    <t>No.</t>
    <phoneticPr fontId="20"/>
  </si>
  <si>
    <r>
      <rPr>
        <b/>
        <u/>
        <sz val="12"/>
        <color indexed="10"/>
        <rFont val="BIZ UDゴシック"/>
        <family val="3"/>
        <charset val="128"/>
      </rPr>
      <t>希望する工事種別ごとに区分</t>
    </r>
    <r>
      <rPr>
        <u/>
        <sz val="12"/>
        <rFont val="BIZ UDゴシック"/>
        <family val="3"/>
        <charset val="128"/>
      </rPr>
      <t>し、</t>
    </r>
    <r>
      <rPr>
        <b/>
        <u/>
        <sz val="12"/>
        <color indexed="10"/>
        <rFont val="BIZ UDゴシック"/>
        <family val="3"/>
        <charset val="128"/>
      </rPr>
      <t>営業年度ごと別葉に</t>
    </r>
    <r>
      <rPr>
        <u/>
        <sz val="12"/>
        <rFont val="BIZ UDゴシック"/>
        <family val="3"/>
        <charset val="128"/>
      </rPr>
      <t>消費税抜きで作成してください。</t>
    </r>
    <rPh sb="0" eb="2">
      <t>キボウ</t>
    </rPh>
    <rPh sb="4" eb="6">
      <t>コウジ</t>
    </rPh>
    <rPh sb="6" eb="8">
      <t>シュベツ</t>
    </rPh>
    <rPh sb="21" eb="22">
      <t>ベツ</t>
    </rPh>
    <rPh sb="22" eb="23">
      <t>ハ</t>
    </rPh>
    <rPh sb="24" eb="27">
      <t>ショウヒゼイ</t>
    </rPh>
    <rPh sb="27" eb="28">
      <t>ヌ</t>
    </rPh>
    <rPh sb="30" eb="32">
      <t>サクセイ</t>
    </rPh>
    <phoneticPr fontId="3"/>
  </si>
  <si>
    <r>
      <t>　　（前</t>
    </r>
    <r>
      <rPr>
        <sz val="20"/>
        <color indexed="10"/>
        <rFont val="BIZ UDゴシック"/>
        <family val="3"/>
        <charset val="128"/>
      </rPr>
      <t>１</t>
    </r>
    <r>
      <rPr>
        <sz val="20"/>
        <rFont val="BIZ UDゴシック"/>
        <family val="3"/>
        <charset val="128"/>
      </rPr>
      <t>年決算分）</t>
    </r>
    <rPh sb="3" eb="4">
      <t>マエ</t>
    </rPh>
    <rPh sb="5" eb="6">
      <t>ネン</t>
    </rPh>
    <rPh sb="6" eb="8">
      <t>ケッサン</t>
    </rPh>
    <rPh sb="8" eb="9">
      <t>ブン</t>
    </rPh>
    <phoneticPr fontId="20"/>
  </si>
  <si>
    <t>と</t>
  </si>
  <si>
    <t>タ</t>
  </si>
  <si>
    <t>しゅ</t>
  </si>
  <si>
    <t>ガ</t>
  </si>
  <si>
    <t>講習受講者数</t>
    <phoneticPr fontId="20"/>
  </si>
  <si>
    <t>月</t>
    <rPh sb="0" eb="1">
      <t>ガツ</t>
    </rPh>
    <phoneticPr fontId="20"/>
  </si>
  <si>
    <t>日</t>
    <rPh sb="0" eb="1">
      <t>ニチ</t>
    </rPh>
    <phoneticPr fontId="20"/>
  </si>
  <si>
    <t>平均完成工事高
（千円）</t>
    <rPh sb="0" eb="2">
      <t>ヘイキン</t>
    </rPh>
    <rPh sb="2" eb="4">
      <t>カンセイ</t>
    </rPh>
    <rPh sb="4" eb="6">
      <t>コウジ</t>
    </rPh>
    <rPh sb="6" eb="7">
      <t>ダカ</t>
    </rPh>
    <rPh sb="9" eb="11">
      <t>センエン</t>
    </rPh>
    <phoneticPr fontId="3"/>
  </si>
  <si>
    <t>平均元請完成工事高
（千円）</t>
    <phoneticPr fontId="20"/>
  </si>
  <si>
    <t>その他
技術者数</t>
    <phoneticPr fontId="20"/>
  </si>
  <si>
    <t>SRC造、免震工法、制振工法、耐震補強工</t>
    <rPh sb="3" eb="4">
      <t>ゾウ</t>
    </rPh>
    <rPh sb="5" eb="9">
      <t>メンシンコウホウ</t>
    </rPh>
    <rPh sb="10" eb="14">
      <t>セイシンコウホウ</t>
    </rPh>
    <rPh sb="15" eb="19">
      <t>タイシンホキョウ</t>
    </rPh>
    <rPh sb="19" eb="20">
      <t>コウ</t>
    </rPh>
    <phoneticPr fontId="3"/>
  </si>
  <si>
    <t>希望
順位</t>
    <rPh sb="0" eb="2">
      <t>キボウ</t>
    </rPh>
    <rPh sb="3" eb="5">
      <t>ジュンイ</t>
    </rPh>
    <phoneticPr fontId="3"/>
  </si>
  <si>
    <t>文字数</t>
    <rPh sb="0" eb="3">
      <t>モジスウ</t>
    </rPh>
    <phoneticPr fontId="20"/>
  </si>
  <si>
    <t>基幹
技能者数</t>
    <phoneticPr fontId="20"/>
  </si>
  <si>
    <t>２級
技術者数</t>
    <phoneticPr fontId="20"/>
  </si>
  <si>
    <t>監理
補佐数</t>
    <rPh sb="0" eb="2">
      <t>カンリ</t>
    </rPh>
    <rPh sb="3" eb="5">
      <t>ホサ</t>
    </rPh>
    <rPh sb="5" eb="6">
      <t>スウ</t>
    </rPh>
    <phoneticPr fontId="3"/>
  </si>
  <si>
    <r>
      <t xml:space="preserve">申込
</t>
    </r>
    <r>
      <rPr>
        <sz val="9"/>
        <color indexed="10"/>
        <rFont val="BIZ UDゴシック"/>
        <family val="3"/>
        <charset val="128"/>
      </rPr>
      <t>○で囲む</t>
    </r>
    <rPh sb="0" eb="2">
      <t>モウシコミ</t>
    </rPh>
    <rPh sb="5" eb="6">
      <t>カコ</t>
    </rPh>
    <phoneticPr fontId="3"/>
  </si>
  <si>
    <t>経営状況評点</t>
    <rPh sb="0" eb="2">
      <t>ケイエイ</t>
    </rPh>
    <rPh sb="2" eb="4">
      <t>ジョウキョウ</t>
    </rPh>
    <rPh sb="4" eb="6">
      <t>ヒョウテン</t>
    </rPh>
    <phoneticPr fontId="3"/>
  </si>
  <si>
    <t>（Ｙ）</t>
    <phoneticPr fontId="20"/>
  </si>
  <si>
    <t>（Ｘ２）</t>
    <phoneticPr fontId="20"/>
  </si>
  <si>
    <t>その他の審査項目
（社会性等）評点</t>
    <rPh sb="2" eb="3">
      <t>タ</t>
    </rPh>
    <rPh sb="4" eb="6">
      <t>シンサ</t>
    </rPh>
    <rPh sb="6" eb="8">
      <t>コウモク</t>
    </rPh>
    <rPh sb="10" eb="12">
      <t>シャカイ</t>
    </rPh>
    <rPh sb="12" eb="13">
      <t>セイ</t>
    </rPh>
    <rPh sb="13" eb="14">
      <t>トウ</t>
    </rPh>
    <rPh sb="15" eb="17">
      <t>ヒョウテン</t>
    </rPh>
    <phoneticPr fontId="3"/>
  </si>
  <si>
    <t>（Ｗ）</t>
    <phoneticPr fontId="20"/>
  </si>
  <si>
    <t>自己資本額
及び利益額評点</t>
    <rPh sb="0" eb="2">
      <t>ジコ</t>
    </rPh>
    <rPh sb="2" eb="4">
      <t>シホン</t>
    </rPh>
    <rPh sb="4" eb="5">
      <t>ガク</t>
    </rPh>
    <rPh sb="6" eb="7">
      <t>オヨ</t>
    </rPh>
    <rPh sb="8" eb="10">
      <t>リエキ</t>
    </rPh>
    <rPh sb="10" eb="11">
      <t>ガク</t>
    </rPh>
    <rPh sb="11" eb="13">
      <t>ヒョウテン</t>
    </rPh>
    <phoneticPr fontId="3"/>
  </si>
  <si>
    <t>有 　・　 無</t>
  </si>
  <si>
    <r>
      <rPr>
        <b/>
        <u/>
        <sz val="11"/>
        <color indexed="10"/>
        <rFont val="BIZ UDゴシック"/>
        <family val="3"/>
        <charset val="128"/>
      </rPr>
      <t>希望する工事種別ごとに区分</t>
    </r>
    <r>
      <rPr>
        <u/>
        <sz val="11"/>
        <rFont val="BIZ UDゴシック"/>
        <family val="3"/>
        <charset val="128"/>
      </rPr>
      <t>し、</t>
    </r>
    <r>
      <rPr>
        <b/>
        <u/>
        <sz val="11"/>
        <color indexed="10"/>
        <rFont val="BIZ UDゴシック"/>
        <family val="3"/>
        <charset val="128"/>
      </rPr>
      <t>営業年度ごと別葉に</t>
    </r>
    <r>
      <rPr>
        <u/>
        <sz val="11"/>
        <rFont val="BIZ UDゴシック"/>
        <family val="3"/>
        <charset val="128"/>
      </rPr>
      <t>消費税抜きで作成してください。</t>
    </r>
    <rPh sb="0" eb="2">
      <t>キボウ</t>
    </rPh>
    <rPh sb="4" eb="6">
      <t>コウジ</t>
    </rPh>
    <rPh sb="6" eb="8">
      <t>シュベツ</t>
    </rPh>
    <rPh sb="21" eb="22">
      <t>ベツ</t>
    </rPh>
    <rPh sb="22" eb="23">
      <t>ハ</t>
    </rPh>
    <rPh sb="24" eb="27">
      <t>ショウヒゼイ</t>
    </rPh>
    <rPh sb="27" eb="28">
      <t>ヌ</t>
    </rPh>
    <rPh sb="30" eb="32">
      <t>サクセイ</t>
    </rPh>
    <phoneticPr fontId="3"/>
  </si>
  <si>
    <t>監理</t>
    <rPh sb="0" eb="2">
      <t>カンリ</t>
    </rPh>
    <phoneticPr fontId="3"/>
  </si>
  <si>
    <t>（工事等種別</t>
    <phoneticPr fontId="20"/>
  </si>
  <si>
    <t>ほか</t>
    <phoneticPr fontId="20"/>
  </si>
  <si>
    <t>名</t>
    <rPh sb="0" eb="1">
      <t>メイ</t>
    </rPh>
    <phoneticPr fontId="20"/>
  </si>
  <si>
    <t>※人数を入力してください。→</t>
    <rPh sb="1" eb="3">
      <t>ニンズウ</t>
    </rPh>
    <rPh sb="4" eb="6">
      <t>ニュウリョク</t>
    </rPh>
    <phoneticPr fontId="3"/>
  </si>
  <si>
    <t>日現在</t>
    <phoneticPr fontId="20"/>
  </si>
  <si>
    <t>令和</t>
    <rPh sb="0" eb="2">
      <t>レイワ</t>
    </rPh>
    <phoneticPr fontId="3"/>
  </si>
  <si>
    <t>下記のとおり申請します。今後、私への福島市の支払金は、下記の口座に振り込んでください。</t>
    <phoneticPr fontId="3"/>
  </si>
  <si>
    <t>その他</t>
  </si>
  <si>
    <t>工事種別</t>
    <rPh sb="0" eb="2">
      <t>コウジ</t>
    </rPh>
    <rPh sb="2" eb="4">
      <t>シュベツ</t>
    </rPh>
    <phoneticPr fontId="20"/>
  </si>
  <si>
    <t>消雪工事　</t>
  </si>
  <si>
    <t>一般土木
工事</t>
  </si>
  <si>
    <t>電気設備
工事</t>
  </si>
  <si>
    <t>暖冷房
衛生設備
工事</t>
  </si>
  <si>
    <t>鋼橋上部
工事</t>
  </si>
  <si>
    <t>ＰＣ橋上部
工事</t>
  </si>
  <si>
    <t>しゅんせつ工事</t>
  </si>
  <si>
    <t>法面処理
工事</t>
  </si>
  <si>
    <t>下水道
工事</t>
  </si>
  <si>
    <t>機械設備
工事</t>
  </si>
  <si>
    <t>通信設備
工事</t>
  </si>
  <si>
    <t>グラウト
工事</t>
  </si>
  <si>
    <t>金融機関名</t>
    <rPh sb="0" eb="5">
      <t>キンユウキカンメイ</t>
    </rPh>
    <phoneticPr fontId="20"/>
  </si>
  <si>
    <t>口座番号
（７桁）</t>
    <rPh sb="0" eb="4">
      <t>コウザバンゴウ</t>
    </rPh>
    <rPh sb="7" eb="8">
      <t>ケタ</t>
    </rPh>
    <phoneticPr fontId="20"/>
  </si>
  <si>
    <t>口座名義人</t>
    <rPh sb="0" eb="2">
      <t>コウザ</t>
    </rPh>
    <rPh sb="2" eb="5">
      <t>メイギニン</t>
    </rPh>
    <phoneticPr fontId="20"/>
  </si>
  <si>
    <t>本店
支店・支所
出張所</t>
    <rPh sb="0" eb="2">
      <t>ホンテン</t>
    </rPh>
    <rPh sb="3" eb="5">
      <t>シテン</t>
    </rPh>
    <rPh sb="6" eb="8">
      <t>シショ</t>
    </rPh>
    <rPh sb="9" eb="12">
      <t>シュッチョウジョ</t>
    </rPh>
    <phoneticPr fontId="20"/>
  </si>
  <si>
    <t>金融機関
コード（４桁）</t>
    <rPh sb="0" eb="4">
      <t>キンユウキカン</t>
    </rPh>
    <rPh sb="10" eb="11">
      <t>ケタ</t>
    </rPh>
    <phoneticPr fontId="20"/>
  </si>
  <si>
    <t>本・支店（所）
コード（３桁）</t>
    <rPh sb="0" eb="1">
      <t>ホン</t>
    </rPh>
    <rPh sb="2" eb="4">
      <t>シテン</t>
    </rPh>
    <rPh sb="5" eb="6">
      <t>ショ</t>
    </rPh>
    <rPh sb="13" eb="14">
      <t>ケタ</t>
    </rPh>
    <phoneticPr fontId="20"/>
  </si>
  <si>
    <t>A</t>
    <phoneticPr fontId="20"/>
  </si>
  <si>
    <t>B</t>
    <phoneticPr fontId="20"/>
  </si>
  <si>
    <t>債権者登録（口座振替）申 請 書</t>
    <rPh sb="0" eb="3">
      <t>サイケンシャ</t>
    </rPh>
    <rPh sb="3" eb="5">
      <t>トウロク</t>
    </rPh>
    <rPh sb="6" eb="8">
      <t>コウザ</t>
    </rPh>
    <rPh sb="8" eb="10">
      <t>フリカエ</t>
    </rPh>
    <phoneticPr fontId="3"/>
  </si>
  <si>
    <t>福島市長</t>
    <rPh sb="0" eb="4">
      <t>フクシマシチョウ</t>
    </rPh>
    <phoneticPr fontId="3"/>
  </si>
  <si>
    <t>登録分類</t>
    <rPh sb="0" eb="4">
      <t>トウロクブンルイ</t>
    </rPh>
    <phoneticPr fontId="20"/>
  </si>
  <si>
    <t>↑下記の１、２のいずれかの番号を選択してください。</t>
    <rPh sb="1" eb="3">
      <t>カキ</t>
    </rPh>
    <rPh sb="13" eb="15">
      <t>バンゴウ</t>
    </rPh>
    <rPh sb="16" eb="18">
      <t>センタク</t>
    </rPh>
    <phoneticPr fontId="3"/>
  </si>
  <si>
    <t>※公共工事の前払金保証事業に関する法律（昭和27年法律第184号）第２条第４項に規定する保証事業会社と締結する契約</t>
    <phoneticPr fontId="20" type="halfwidthKatakana"/>
  </si>
  <si>
    <t>銀行
金庫
組合
その他</t>
    <rPh sb="0" eb="2">
      <t>ギンコウ</t>
    </rPh>
    <rPh sb="3" eb="5">
      <t>キンコ</t>
    </rPh>
    <rPh sb="6" eb="8">
      <t>クミアイ</t>
    </rPh>
    <rPh sb="11" eb="12">
      <t>タ</t>
    </rPh>
    <phoneticPr fontId="20"/>
  </si>
  <si>
    <r>
      <t>希望する</t>
    </r>
    <r>
      <rPr>
        <b/>
        <u/>
        <sz val="11"/>
        <color indexed="10"/>
        <rFont val="BIZ UDゴシック"/>
        <family val="3"/>
        <charset val="128"/>
      </rPr>
      <t>工事種別ごとに区分</t>
    </r>
    <r>
      <rPr>
        <u/>
        <sz val="11"/>
        <rFont val="BIZ UDゴシック"/>
        <family val="3"/>
        <charset val="128"/>
      </rPr>
      <t>して、</t>
    </r>
    <r>
      <rPr>
        <b/>
        <u/>
        <sz val="11"/>
        <color indexed="10"/>
        <rFont val="BIZ UDゴシック"/>
        <family val="3"/>
        <charset val="128"/>
      </rPr>
      <t>別葉に各１</t>
    </r>
    <r>
      <rPr>
        <u/>
        <sz val="11"/>
        <rFont val="BIZ UDゴシック"/>
        <family val="3"/>
        <charset val="128"/>
      </rPr>
      <t>ページで作成してください。</t>
    </r>
    <rPh sb="0" eb="2">
      <t>キボウ</t>
    </rPh>
    <rPh sb="4" eb="6">
      <t>コウジ</t>
    </rPh>
    <rPh sb="6" eb="8">
      <t>シュベツ</t>
    </rPh>
    <rPh sb="11" eb="13">
      <t>クブン</t>
    </rPh>
    <rPh sb="16" eb="17">
      <t>ベツ</t>
    </rPh>
    <rPh sb="17" eb="18">
      <t>ハ</t>
    </rPh>
    <rPh sb="19" eb="20">
      <t>カク</t>
    </rPh>
    <rPh sb="25" eb="27">
      <t>サクセイ</t>
    </rPh>
    <phoneticPr fontId="3"/>
  </si>
  <si>
    <t>元請完成工事高集計表①（前１年決算分）</t>
    <rPh sb="0" eb="2">
      <t>モトウケ</t>
    </rPh>
    <rPh sb="2" eb="4">
      <t>カンセイ</t>
    </rPh>
    <rPh sb="4" eb="6">
      <t>コウジ</t>
    </rPh>
    <rPh sb="6" eb="7">
      <t>タカ</t>
    </rPh>
    <rPh sb="7" eb="9">
      <t>シュウケイ</t>
    </rPh>
    <rPh sb="9" eb="10">
      <t>ヒョウ</t>
    </rPh>
    <rPh sb="12" eb="13">
      <t>ゼン</t>
    </rPh>
    <rPh sb="14" eb="15">
      <t>ネン</t>
    </rPh>
    <rPh sb="15" eb="17">
      <t>ケッサン</t>
    </rPh>
    <rPh sb="17" eb="18">
      <t>ブン</t>
    </rPh>
    <phoneticPr fontId="3"/>
  </si>
  <si>
    <t>様式第１-１-３号</t>
    <rPh sb="0" eb="2">
      <t>ヨウシキ</t>
    </rPh>
    <rPh sb="2" eb="3">
      <t>ダイ</t>
    </rPh>
    <rPh sb="8" eb="9">
      <t>ゴウ</t>
    </rPh>
    <phoneticPr fontId="3"/>
  </si>
  <si>
    <t>様式第１－１０－２号</t>
    <rPh sb="0" eb="2">
      <t>ヨウシキ</t>
    </rPh>
    <rPh sb="2" eb="3">
      <t>ダイ</t>
    </rPh>
    <rPh sb="9" eb="10">
      <t>ゴウ</t>
    </rPh>
    <phoneticPr fontId="3"/>
  </si>
  <si>
    <t>番号</t>
    <rPh sb="0" eb="2">
      <t>バンゴウ</t>
    </rPh>
    <phoneticPr fontId="3"/>
  </si>
  <si>
    <t>書　類　の　名　称</t>
    <rPh sb="0" eb="3">
      <t>ショルイ</t>
    </rPh>
    <rPh sb="6" eb="9">
      <t>メイショウ</t>
    </rPh>
    <phoneticPr fontId="3"/>
  </si>
  <si>
    <t>申請者チェック欄</t>
    <rPh sb="0" eb="3">
      <t>シンセイシャ</t>
    </rPh>
    <rPh sb="7" eb="8">
      <t>ラン</t>
    </rPh>
    <phoneticPr fontId="3"/>
  </si>
  <si>
    <t>福 島 市 確 認 欄</t>
    <rPh sb="0" eb="1">
      <t>フク</t>
    </rPh>
    <rPh sb="2" eb="3">
      <t>シマ</t>
    </rPh>
    <rPh sb="4" eb="5">
      <t>シ</t>
    </rPh>
    <rPh sb="6" eb="7">
      <t>アキラ</t>
    </rPh>
    <rPh sb="8" eb="9">
      <t>シノブ</t>
    </rPh>
    <rPh sb="10" eb="11">
      <t>ラン</t>
    </rPh>
    <phoneticPr fontId="3"/>
  </si>
  <si>
    <t>不足</t>
    <rPh sb="0" eb="2">
      <t>フソク</t>
    </rPh>
    <phoneticPr fontId="3"/>
  </si>
  <si>
    <t>不備</t>
    <rPh sb="0" eb="2">
      <t>フビ</t>
    </rPh>
    <phoneticPr fontId="3"/>
  </si>
  <si>
    <t>備　　考</t>
    <rPh sb="0" eb="1">
      <t>ソナエ</t>
    </rPh>
    <rPh sb="3" eb="4">
      <t>コウ</t>
    </rPh>
    <phoneticPr fontId="3"/>
  </si>
  <si>
    <r>
      <t>フラットファイルＡ４Ｓ型（グレー</t>
    </r>
    <r>
      <rPr>
        <b/>
        <sz val="10"/>
        <rFont val="BIZ UDゴシック"/>
        <family val="3"/>
        <charset val="128"/>
      </rPr>
      <t>色</t>
    </r>
    <r>
      <rPr>
        <sz val="10"/>
        <rFont val="BIZ UDゴシック"/>
        <family val="3"/>
        <charset val="128"/>
      </rPr>
      <t>）は準備されていますか</t>
    </r>
    <rPh sb="11" eb="12">
      <t>カタ</t>
    </rPh>
    <rPh sb="16" eb="17">
      <t>イロ</t>
    </rPh>
    <rPh sb="19" eb="21">
      <t>ジュンビ</t>
    </rPh>
    <phoneticPr fontId="3"/>
  </si>
  <si>
    <t>□</t>
  </si>
  <si>
    <t>□</t>
    <phoneticPr fontId="3"/>
  </si>
  <si>
    <t>提出書類は順番に綴じられていますか（手引きＰ１８参照）</t>
    <rPh sb="18" eb="20">
      <t>テビ</t>
    </rPh>
    <rPh sb="24" eb="26">
      <t>サンショウ</t>
    </rPh>
    <phoneticPr fontId="3"/>
  </si>
  <si>
    <t>様式１-１-１</t>
    <phoneticPr fontId="3"/>
  </si>
  <si>
    <t>様式１-１-３</t>
  </si>
  <si>
    <t>完成工事高集計表・元請完成工事高集計はありますか
※２年平均（計６枚）又は３年平均（計８枚）</t>
    <rPh sb="0" eb="2">
      <t>カンセイ</t>
    </rPh>
    <rPh sb="2" eb="4">
      <t>コウジ</t>
    </rPh>
    <rPh sb="4" eb="5">
      <t>タカ</t>
    </rPh>
    <rPh sb="5" eb="7">
      <t>シュウケイ</t>
    </rPh>
    <rPh sb="7" eb="8">
      <t>ヒョウ</t>
    </rPh>
    <rPh sb="31" eb="32">
      <t>ケイ</t>
    </rPh>
    <rPh sb="33" eb="34">
      <t>マイ</t>
    </rPh>
    <rPh sb="35" eb="36">
      <t>マタ</t>
    </rPh>
    <rPh sb="42" eb="43">
      <t>ケイ</t>
    </rPh>
    <rPh sb="44" eb="45">
      <t>マイ</t>
    </rPh>
    <phoneticPr fontId="3"/>
  </si>
  <si>
    <t>申請書の名称が商業登記簿と一致していますか</t>
    <rPh sb="0" eb="3">
      <t>シンセイショ</t>
    </rPh>
    <rPh sb="4" eb="6">
      <t>メイショウ</t>
    </rPh>
    <rPh sb="7" eb="9">
      <t>ショウギョウ</t>
    </rPh>
    <rPh sb="9" eb="12">
      <t>トウキボ</t>
    </rPh>
    <rPh sb="13" eb="15">
      <t>イッチ</t>
    </rPh>
    <phoneticPr fontId="3"/>
  </si>
  <si>
    <t>法人</t>
    <phoneticPr fontId="3"/>
  </si>
  <si>
    <t>個人</t>
    <rPh sb="0" eb="2">
      <t>コジン</t>
    </rPh>
    <phoneticPr fontId="3"/>
  </si>
  <si>
    <t>暴力団等の排除に関する誓約書はありますか</t>
    <rPh sb="0" eb="4">
      <t>ボウリョクダントウ</t>
    </rPh>
    <rPh sb="5" eb="7">
      <t>ハイジョ</t>
    </rPh>
    <rPh sb="8" eb="9">
      <t>カン</t>
    </rPh>
    <rPh sb="11" eb="13">
      <t>セイヤク</t>
    </rPh>
    <rPh sb="13" eb="14">
      <t>ショ</t>
    </rPh>
    <phoneticPr fontId="3"/>
  </si>
  <si>
    <t>市指定様式</t>
    <rPh sb="0" eb="1">
      <t>シ</t>
    </rPh>
    <rPh sb="1" eb="3">
      <t>シテイ</t>
    </rPh>
    <rPh sb="3" eb="5">
      <t>ヨウシキ</t>
    </rPh>
    <phoneticPr fontId="3"/>
  </si>
  <si>
    <t>納税証明書</t>
    <rPh sb="0" eb="2">
      <t>ノウゼイ</t>
    </rPh>
    <rPh sb="2" eb="4">
      <t>ショウメイ</t>
    </rPh>
    <rPh sb="4" eb="5">
      <t>ショ</t>
    </rPh>
    <phoneticPr fontId="3"/>
  </si>
  <si>
    <t>法人</t>
    <rPh sb="0" eb="2">
      <t>ホウジン</t>
    </rPh>
    <phoneticPr fontId="3"/>
  </si>
  <si>
    <t>法人税・消費税（写し可）はありますか</t>
    <rPh sb="0" eb="2">
      <t>ホウジン</t>
    </rPh>
    <rPh sb="2" eb="3">
      <t>ゼイ</t>
    </rPh>
    <rPh sb="4" eb="7">
      <t>ショウヒゼイ</t>
    </rPh>
    <rPh sb="8" eb="9">
      <t>ウツ</t>
    </rPh>
    <rPh sb="10" eb="11">
      <t>カ</t>
    </rPh>
    <phoneticPr fontId="3"/>
  </si>
  <si>
    <t>市税の証明（写し可）はありますか</t>
    <rPh sb="0" eb="2">
      <t>シゼイ</t>
    </rPh>
    <rPh sb="3" eb="5">
      <t>ショウメイ</t>
    </rPh>
    <rPh sb="6" eb="7">
      <t>ウツ</t>
    </rPh>
    <rPh sb="8" eb="9">
      <t>カ</t>
    </rPh>
    <phoneticPr fontId="3"/>
  </si>
  <si>
    <t>所得税・消費税（写し可）はありますか</t>
    <rPh sb="0" eb="3">
      <t>ショトクゼイ</t>
    </rPh>
    <rPh sb="4" eb="7">
      <t>ショウヒゼイ</t>
    </rPh>
    <rPh sb="8" eb="9">
      <t>ウツ</t>
    </rPh>
    <rPh sb="10" eb="11">
      <t>カ</t>
    </rPh>
    <phoneticPr fontId="3"/>
  </si>
  <si>
    <t>建設業法に基づく許可証明証（写し）はありますか</t>
    <rPh sb="0" eb="3">
      <t>ケンセツギョウ</t>
    </rPh>
    <rPh sb="3" eb="4">
      <t>ホウ</t>
    </rPh>
    <rPh sb="5" eb="6">
      <t>モト</t>
    </rPh>
    <rPh sb="8" eb="10">
      <t>キョカ</t>
    </rPh>
    <rPh sb="10" eb="12">
      <t>ショウメイ</t>
    </rPh>
    <rPh sb="12" eb="13">
      <t>アカシ</t>
    </rPh>
    <rPh sb="14" eb="15">
      <t>ウツ</t>
    </rPh>
    <phoneticPr fontId="3"/>
  </si>
  <si>
    <t>建設業許可申請様式第八号専任技術者証明書の写し
（市内業者・準市内業者のみ）</t>
    <rPh sb="0" eb="3">
      <t>ケンセツギョウ</t>
    </rPh>
    <rPh sb="3" eb="5">
      <t>キョカ</t>
    </rPh>
    <rPh sb="5" eb="7">
      <t>シンセイ</t>
    </rPh>
    <rPh sb="7" eb="9">
      <t>ヨウシキ</t>
    </rPh>
    <rPh sb="9" eb="10">
      <t>ダイ</t>
    </rPh>
    <rPh sb="10" eb="11">
      <t>８</t>
    </rPh>
    <rPh sb="11" eb="12">
      <t>ゴウ</t>
    </rPh>
    <rPh sb="12" eb="14">
      <t>センニン</t>
    </rPh>
    <rPh sb="14" eb="17">
      <t>ギジュツシャ</t>
    </rPh>
    <rPh sb="17" eb="20">
      <t>ショウメイショ</t>
    </rPh>
    <rPh sb="21" eb="22">
      <t>ウツ</t>
    </rPh>
    <rPh sb="25" eb="27">
      <t>シナイ</t>
    </rPh>
    <rPh sb="27" eb="29">
      <t>ギョウシャ</t>
    </rPh>
    <rPh sb="30" eb="31">
      <t>ジュン</t>
    </rPh>
    <rPh sb="31" eb="33">
      <t>シナイ</t>
    </rPh>
    <rPh sb="33" eb="35">
      <t>ギョウシャ</t>
    </rPh>
    <phoneticPr fontId="3"/>
  </si>
  <si>
    <r>
      <t xml:space="preserve">経営規模等評価結果通知書・総合評定値通知書（写し）はありますか
</t>
    </r>
    <r>
      <rPr>
        <b/>
        <sz val="10"/>
        <rFont val="BIZ UDゴシック"/>
        <family val="3"/>
        <charset val="128"/>
      </rPr>
      <t>※有効期間内のものですか</t>
    </r>
    <rPh sb="0" eb="2">
      <t>ケイエイ</t>
    </rPh>
    <rPh sb="2" eb="5">
      <t>キボトウ</t>
    </rPh>
    <rPh sb="5" eb="7">
      <t>ヒョウカ</t>
    </rPh>
    <rPh sb="7" eb="9">
      <t>ケッカ</t>
    </rPh>
    <rPh sb="9" eb="12">
      <t>ツウチショ</t>
    </rPh>
    <rPh sb="13" eb="15">
      <t>ソウゴウ</t>
    </rPh>
    <rPh sb="15" eb="17">
      <t>ヒョウテイ</t>
    </rPh>
    <rPh sb="17" eb="18">
      <t>チ</t>
    </rPh>
    <rPh sb="18" eb="21">
      <t>ツウチショ</t>
    </rPh>
    <rPh sb="22" eb="23">
      <t>ウツ</t>
    </rPh>
    <phoneticPr fontId="3"/>
  </si>
  <si>
    <t>様式1-3</t>
    <rPh sb="0" eb="2">
      <t>ヨウシキ</t>
    </rPh>
    <phoneticPr fontId="3"/>
  </si>
  <si>
    <t>技術者経歴書　※工事種別ごとに作成されていますか　</t>
    <rPh sb="0" eb="2">
      <t>ギジュツ</t>
    </rPh>
    <rPh sb="2" eb="3">
      <t>シャ</t>
    </rPh>
    <rPh sb="3" eb="6">
      <t>ケイレキショ</t>
    </rPh>
    <phoneticPr fontId="3"/>
  </si>
  <si>
    <t>様式1-4</t>
    <rPh sb="0" eb="2">
      <t>ヨウシキ</t>
    </rPh>
    <phoneticPr fontId="3"/>
  </si>
  <si>
    <t>舗装工事の施工体制状況調書（舗装工事を希望する場合）はありますか</t>
    <rPh sb="0" eb="2">
      <t>ホソウ</t>
    </rPh>
    <rPh sb="2" eb="4">
      <t>コウジ</t>
    </rPh>
    <rPh sb="5" eb="7">
      <t>セコウ</t>
    </rPh>
    <rPh sb="7" eb="9">
      <t>タイセイ</t>
    </rPh>
    <rPh sb="9" eb="11">
      <t>ジョウキョウ</t>
    </rPh>
    <rPh sb="11" eb="13">
      <t>チョウショ</t>
    </rPh>
    <rPh sb="14" eb="16">
      <t>ホソウ</t>
    </rPh>
    <rPh sb="16" eb="18">
      <t>コウジ</t>
    </rPh>
    <rPh sb="19" eb="21">
      <t>キボウ</t>
    </rPh>
    <rPh sb="23" eb="25">
      <t>バアイ</t>
    </rPh>
    <phoneticPr fontId="3"/>
  </si>
  <si>
    <t>様式1-9</t>
    <rPh sb="0" eb="2">
      <t>ヨウシキ</t>
    </rPh>
    <phoneticPr fontId="3"/>
  </si>
  <si>
    <t>組合の場合、組合員名簿が付いていますか</t>
    <rPh sb="0" eb="2">
      <t>クミアイ</t>
    </rPh>
    <rPh sb="3" eb="5">
      <t>バアイ</t>
    </rPh>
    <rPh sb="6" eb="9">
      <t>クミアイイン</t>
    </rPh>
    <rPh sb="9" eb="11">
      <t>メイボ</t>
    </rPh>
    <rPh sb="12" eb="13">
      <t>ツ</t>
    </rPh>
    <phoneticPr fontId="3"/>
  </si>
  <si>
    <t>「建設業新分野進出企業認定及び建設業新分野進出優良企業表彰の認証又は表彰」を受けている場合、
「次世代育成支援に取り組む企業に対して行う認証」を取得している場合
「障がい者雇用」がある場合その証明書がありますか
（市内業者のみ）
「新卒者雇用」がある場合その証明書類がありますか
（市内業者のみ）</t>
    <rPh sb="2" eb="3">
      <t>エン</t>
    </rPh>
    <rPh sb="3" eb="5">
      <t>キッテ</t>
    </rPh>
    <rPh sb="5" eb="7">
      <t>テンプ</t>
    </rPh>
    <rPh sb="7" eb="10">
      <t>ヘンシンヨウ</t>
    </rPh>
    <rPh sb="10" eb="12">
      <t>フウトウ</t>
    </rPh>
    <rPh sb="13" eb="14">
      <t>チョウ</t>
    </rPh>
    <rPh sb="15" eb="17">
      <t>フウトウ</t>
    </rPh>
    <rPh sb="26" eb="28">
      <t>ヘンシン</t>
    </rPh>
    <rPh sb="28" eb="29">
      <t>サキ</t>
    </rPh>
    <rPh sb="29" eb="31">
      <t>ジュウショ</t>
    </rPh>
    <rPh sb="32" eb="34">
      <t>シメイ</t>
    </rPh>
    <rPh sb="35" eb="37">
      <t>キサイ</t>
    </rPh>
    <rPh sb="45" eb="47">
      <t>アテサキ</t>
    </rPh>
    <rPh sb="49" eb="51">
      <t>ホウジン</t>
    </rPh>
    <rPh sb="52" eb="54">
      <t>バアイ</t>
    </rPh>
    <rPh sb="55" eb="57">
      <t>オンチュウ</t>
    </rPh>
    <rPh sb="59" eb="61">
      <t>コジン</t>
    </rPh>
    <rPh sb="62" eb="64">
      <t>バアイ</t>
    </rPh>
    <rPh sb="65" eb="66">
      <t>サマ</t>
    </rPh>
    <rPh sb="71" eb="73">
      <t>メイキ</t>
    </rPh>
    <phoneticPr fontId="47"/>
  </si>
  <si>
    <r>
      <rPr>
        <sz val="11"/>
        <rFont val="BIZ UDゴシック"/>
        <family val="3"/>
        <charset val="128"/>
      </rPr>
      <t>受付確認を希望する場合</t>
    </r>
    <r>
      <rPr>
        <sz val="10"/>
        <rFont val="BIZ UDゴシック"/>
        <family val="3"/>
        <charset val="128"/>
      </rPr>
      <t xml:space="preserve">
受付票は希望業種ごとに作成しましたか
８４円切手貼付返信用封筒（長３封筒）はありますか
※返信先住所・氏名は記載しましたか
  宛先は、法人の場合「御中」、個人の場合「様」まで
　明記してください。</t>
    </r>
    <rPh sb="0" eb="2">
      <t>ウケツケ</t>
    </rPh>
    <rPh sb="2" eb="4">
      <t>カクニン</t>
    </rPh>
    <rPh sb="5" eb="7">
      <t>キボウ</t>
    </rPh>
    <rPh sb="9" eb="11">
      <t>バアイ</t>
    </rPh>
    <rPh sb="12" eb="14">
      <t>ウケツケ</t>
    </rPh>
    <rPh sb="14" eb="15">
      <t>ヒョウ</t>
    </rPh>
    <rPh sb="16" eb="18">
      <t>キボウ</t>
    </rPh>
    <rPh sb="18" eb="20">
      <t>ギョウシュ</t>
    </rPh>
    <rPh sb="23" eb="25">
      <t>サクセイ</t>
    </rPh>
    <phoneticPr fontId="3"/>
  </si>
  <si>
    <t>様式1-8
受付確認を希望しない場合、添付不要です。
※
受付確認を希望する→返信用封筒　２通（認定通知書用と受付確認用）
受付確認を希望しない→返信用封筒　１通（認定通知書用のみ）</t>
    <rPh sb="0" eb="2">
      <t>ヨウシキ</t>
    </rPh>
    <rPh sb="6" eb="8">
      <t>ウケツケ</t>
    </rPh>
    <rPh sb="8" eb="10">
      <t>カクニン</t>
    </rPh>
    <rPh sb="11" eb="13">
      <t>キボウ</t>
    </rPh>
    <rPh sb="16" eb="18">
      <t>バアイ</t>
    </rPh>
    <rPh sb="19" eb="21">
      <t>テンプ</t>
    </rPh>
    <rPh sb="21" eb="23">
      <t>フヨウ</t>
    </rPh>
    <rPh sb="29" eb="31">
      <t>ウケツケ</t>
    </rPh>
    <rPh sb="31" eb="33">
      <t>カクニン</t>
    </rPh>
    <rPh sb="34" eb="36">
      <t>キボウ</t>
    </rPh>
    <rPh sb="39" eb="42">
      <t>ヘンシンヨウ</t>
    </rPh>
    <rPh sb="42" eb="44">
      <t>フウトウ</t>
    </rPh>
    <rPh sb="46" eb="47">
      <t>ツウ</t>
    </rPh>
    <rPh sb="48" eb="50">
      <t>ニンテイ</t>
    </rPh>
    <rPh sb="50" eb="53">
      <t>ツウチショ</t>
    </rPh>
    <rPh sb="53" eb="54">
      <t>ヨウ</t>
    </rPh>
    <rPh sb="55" eb="57">
      <t>ウケツケ</t>
    </rPh>
    <rPh sb="57" eb="59">
      <t>カクニン</t>
    </rPh>
    <rPh sb="59" eb="60">
      <t>ヨウ</t>
    </rPh>
    <rPh sb="62" eb="64">
      <t>ウケツケ</t>
    </rPh>
    <rPh sb="64" eb="66">
      <t>カクニン</t>
    </rPh>
    <rPh sb="67" eb="69">
      <t>キボウ</t>
    </rPh>
    <rPh sb="73" eb="76">
      <t>ヘンシンヨウ</t>
    </rPh>
    <rPh sb="76" eb="78">
      <t>フウトウ</t>
    </rPh>
    <rPh sb="80" eb="81">
      <t>ツウ</t>
    </rPh>
    <rPh sb="82" eb="84">
      <t>ニンテイ</t>
    </rPh>
    <rPh sb="84" eb="87">
      <t>ツウチショ</t>
    </rPh>
    <rPh sb="87" eb="88">
      <t>ヨウ</t>
    </rPh>
    <phoneticPr fontId="3"/>
  </si>
  <si>
    <t>電子入札に関するアンケート（任意）</t>
    <rPh sb="0" eb="4">
      <t>デンシニュウサツ</t>
    </rPh>
    <rPh sb="5" eb="6">
      <t>カン</t>
    </rPh>
    <rPh sb="14" eb="16">
      <t>ニンイ</t>
    </rPh>
    <phoneticPr fontId="3"/>
  </si>
  <si>
    <t>申請書提出の際には必要な書類がそろっているか、必ず「申請者チェック」欄でチェックをし、提出してください。</t>
    <rPh sb="0" eb="3">
      <t>シンセイショ</t>
    </rPh>
    <rPh sb="3" eb="5">
      <t>テイシュツ</t>
    </rPh>
    <rPh sb="6" eb="7">
      <t>サイ</t>
    </rPh>
    <rPh sb="9" eb="11">
      <t>ヒツヨウ</t>
    </rPh>
    <rPh sb="12" eb="14">
      <t>ショルイ</t>
    </rPh>
    <rPh sb="23" eb="24">
      <t>カナラ</t>
    </rPh>
    <rPh sb="26" eb="29">
      <t>シンセイシャ</t>
    </rPh>
    <rPh sb="34" eb="35">
      <t>ラン</t>
    </rPh>
    <rPh sb="43" eb="45">
      <t>テイシュツ</t>
    </rPh>
    <phoneticPr fontId="3"/>
  </si>
  <si>
    <t>申請書類に不足・不備があった場合は、訂正又は修正したものと併せて再度このチェックリストに該当する箇所にチェックを入れたものを作成し、受付期間中に提出してください。</t>
    <rPh sb="0" eb="2">
      <t>シンセイ</t>
    </rPh>
    <rPh sb="2" eb="4">
      <t>ショルイ</t>
    </rPh>
    <rPh sb="5" eb="7">
      <t>フソク</t>
    </rPh>
    <rPh sb="8" eb="10">
      <t>フビ</t>
    </rPh>
    <rPh sb="14" eb="16">
      <t>バアイ</t>
    </rPh>
    <rPh sb="18" eb="20">
      <t>テイセイ</t>
    </rPh>
    <rPh sb="20" eb="21">
      <t>マタ</t>
    </rPh>
    <rPh sb="22" eb="24">
      <t>シュウセイ</t>
    </rPh>
    <rPh sb="29" eb="30">
      <t>アワ</t>
    </rPh>
    <rPh sb="32" eb="34">
      <t>サイド</t>
    </rPh>
    <rPh sb="44" eb="46">
      <t>ガイトウ</t>
    </rPh>
    <rPh sb="48" eb="50">
      <t>カショ</t>
    </rPh>
    <rPh sb="56" eb="57">
      <t>イ</t>
    </rPh>
    <rPh sb="62" eb="64">
      <t>サクセイ</t>
    </rPh>
    <rPh sb="66" eb="68">
      <t>ウケツケ</t>
    </rPh>
    <rPh sb="68" eb="71">
      <t>キカンチュウ</t>
    </rPh>
    <rPh sb="72" eb="74">
      <t>テイシュツ</t>
    </rPh>
    <phoneticPr fontId="3"/>
  </si>
  <si>
    <t>経審</t>
    <phoneticPr fontId="20"/>
  </si>
  <si>
    <t>完成工事高集計表①（前１年決算分）チェック表</t>
    <rPh sb="0" eb="2">
      <t>カンセイ</t>
    </rPh>
    <rPh sb="2" eb="4">
      <t>コウジ</t>
    </rPh>
    <rPh sb="4" eb="5">
      <t>タカ</t>
    </rPh>
    <rPh sb="5" eb="7">
      <t>シュウケイ</t>
    </rPh>
    <rPh sb="7" eb="8">
      <t>ヒョウ</t>
    </rPh>
    <rPh sb="10" eb="11">
      <t>ゼン</t>
    </rPh>
    <rPh sb="12" eb="13">
      <t>ネン</t>
    </rPh>
    <rPh sb="13" eb="15">
      <t>ケッサン</t>
    </rPh>
    <rPh sb="15" eb="16">
      <t>ブン</t>
    </rPh>
    <rPh sb="21" eb="22">
      <t>ヒョウ</t>
    </rPh>
    <phoneticPr fontId="3"/>
  </si>
  <si>
    <t>完成工事高集計表②（前２年決算分）チェック表</t>
    <rPh sb="0" eb="2">
      <t>カンセイ</t>
    </rPh>
    <rPh sb="2" eb="4">
      <t>コウジ</t>
    </rPh>
    <rPh sb="4" eb="5">
      <t>タカ</t>
    </rPh>
    <rPh sb="5" eb="7">
      <t>シュウケイ</t>
    </rPh>
    <rPh sb="7" eb="8">
      <t>ヒョウ</t>
    </rPh>
    <rPh sb="10" eb="11">
      <t>ゼン</t>
    </rPh>
    <rPh sb="12" eb="13">
      <t>ネン</t>
    </rPh>
    <rPh sb="13" eb="15">
      <t>ケッサン</t>
    </rPh>
    <rPh sb="15" eb="16">
      <t>ブン</t>
    </rPh>
    <rPh sb="21" eb="22">
      <t>ヒョウ</t>
    </rPh>
    <phoneticPr fontId="3"/>
  </si>
  <si>
    <t>完成工事高集計表③（前３年決算分）チェック表</t>
    <rPh sb="0" eb="2">
      <t>カンセイ</t>
    </rPh>
    <rPh sb="2" eb="4">
      <t>コウジ</t>
    </rPh>
    <rPh sb="4" eb="5">
      <t>タカ</t>
    </rPh>
    <rPh sb="5" eb="7">
      <t>シュウケイ</t>
    </rPh>
    <rPh sb="7" eb="8">
      <t>ヒョウ</t>
    </rPh>
    <rPh sb="10" eb="11">
      <t>ゼン</t>
    </rPh>
    <rPh sb="12" eb="13">
      <t>ネン</t>
    </rPh>
    <rPh sb="13" eb="15">
      <t>ケッサン</t>
    </rPh>
    <rPh sb="15" eb="16">
      <t>ブン</t>
    </rPh>
    <rPh sb="21" eb="22">
      <t>ヒョウ</t>
    </rPh>
    <phoneticPr fontId="3"/>
  </si>
  <si>
    <t>元請完成工事高集計表（経営事項審査の選択：</t>
    <rPh sb="0" eb="2">
      <t>モトウケ</t>
    </rPh>
    <phoneticPr fontId="20"/>
  </si>
  <si>
    <t>元請完成工事高集計表②（前２年決算分）</t>
    <rPh sb="0" eb="2">
      <t>モトウケ</t>
    </rPh>
    <rPh sb="2" eb="4">
      <t>カンセイ</t>
    </rPh>
    <rPh sb="4" eb="6">
      <t>コウジ</t>
    </rPh>
    <rPh sb="6" eb="7">
      <t>タカ</t>
    </rPh>
    <rPh sb="7" eb="9">
      <t>シュウケイ</t>
    </rPh>
    <rPh sb="9" eb="10">
      <t>ヒョウ</t>
    </rPh>
    <rPh sb="12" eb="13">
      <t>ゼン</t>
    </rPh>
    <rPh sb="14" eb="15">
      <t>ネン</t>
    </rPh>
    <rPh sb="15" eb="17">
      <t>ケッサン</t>
    </rPh>
    <rPh sb="17" eb="18">
      <t>ブン</t>
    </rPh>
    <phoneticPr fontId="3"/>
  </si>
  <si>
    <t>元請完成工事高集計表③（前３年決算分）</t>
    <rPh sb="0" eb="2">
      <t>モトウケ</t>
    </rPh>
    <rPh sb="2" eb="4">
      <t>カンセイ</t>
    </rPh>
    <rPh sb="4" eb="6">
      <t>コウジ</t>
    </rPh>
    <rPh sb="6" eb="7">
      <t>タカ</t>
    </rPh>
    <rPh sb="7" eb="9">
      <t>シュウケイ</t>
    </rPh>
    <rPh sb="9" eb="10">
      <t>ヒョウ</t>
    </rPh>
    <rPh sb="12" eb="13">
      <t>ゼン</t>
    </rPh>
    <rPh sb="14" eb="15">
      <t>ネン</t>
    </rPh>
    <rPh sb="15" eb="17">
      <t>ケッサン</t>
    </rPh>
    <rPh sb="17" eb="18">
      <t>ブン</t>
    </rPh>
    <phoneticPr fontId="3"/>
  </si>
  <si>
    <t>元請完成工事高集計表③（前３年決算分）チェック表</t>
    <rPh sb="0" eb="2">
      <t>モトウケ</t>
    </rPh>
    <rPh sb="2" eb="4">
      <t>カンセイ</t>
    </rPh>
    <rPh sb="4" eb="6">
      <t>コウジ</t>
    </rPh>
    <rPh sb="6" eb="7">
      <t>タカ</t>
    </rPh>
    <rPh sb="7" eb="9">
      <t>シュウケイ</t>
    </rPh>
    <rPh sb="9" eb="10">
      <t>ヒョウ</t>
    </rPh>
    <rPh sb="12" eb="13">
      <t>ゼン</t>
    </rPh>
    <rPh sb="14" eb="15">
      <t>ネン</t>
    </rPh>
    <rPh sb="15" eb="17">
      <t>ケッサン</t>
    </rPh>
    <rPh sb="17" eb="18">
      <t>ブン</t>
    </rPh>
    <rPh sb="23" eb="24">
      <t>ヒョウ</t>
    </rPh>
    <phoneticPr fontId="3"/>
  </si>
  <si>
    <t>元請完成工事高集計表②（前２年決算分）チェック表</t>
    <rPh sb="0" eb="2">
      <t>モトウケ</t>
    </rPh>
    <rPh sb="2" eb="4">
      <t>カンセイ</t>
    </rPh>
    <rPh sb="4" eb="6">
      <t>コウジ</t>
    </rPh>
    <rPh sb="6" eb="7">
      <t>タカ</t>
    </rPh>
    <rPh sb="7" eb="9">
      <t>シュウケイ</t>
    </rPh>
    <rPh sb="9" eb="10">
      <t>ヒョウ</t>
    </rPh>
    <rPh sb="12" eb="13">
      <t>ゼン</t>
    </rPh>
    <rPh sb="14" eb="15">
      <t>ネン</t>
    </rPh>
    <rPh sb="15" eb="17">
      <t>ケッサン</t>
    </rPh>
    <rPh sb="17" eb="18">
      <t>ブン</t>
    </rPh>
    <rPh sb="23" eb="24">
      <t>ヒョウ</t>
    </rPh>
    <phoneticPr fontId="3"/>
  </si>
  <si>
    <t>元請完成工事高集計表①（前１年決算分）チェック表</t>
    <rPh sb="0" eb="2">
      <t>モトウケ</t>
    </rPh>
    <rPh sb="2" eb="4">
      <t>カンセイ</t>
    </rPh>
    <rPh sb="4" eb="6">
      <t>コウジ</t>
    </rPh>
    <rPh sb="6" eb="7">
      <t>タカ</t>
    </rPh>
    <rPh sb="7" eb="9">
      <t>シュウケイ</t>
    </rPh>
    <rPh sb="9" eb="10">
      <t>ヒョウ</t>
    </rPh>
    <rPh sb="12" eb="13">
      <t>ゼン</t>
    </rPh>
    <rPh sb="14" eb="15">
      <t>ネン</t>
    </rPh>
    <rPh sb="15" eb="17">
      <t>ケッサン</t>
    </rPh>
    <rPh sb="17" eb="18">
      <t>ブン</t>
    </rPh>
    <rPh sb="23" eb="24">
      <t>ヒョウ</t>
    </rPh>
    <phoneticPr fontId="3"/>
  </si>
  <si>
    <r>
      <t>申請者　</t>
    </r>
    <r>
      <rPr>
        <sz val="11"/>
        <rFont val="BIZ UDゴシック"/>
        <family val="3"/>
        <charset val="128"/>
      </rPr>
      <t>商号又は名称</t>
    </r>
    <r>
      <rPr>
        <sz val="16"/>
        <rFont val="BIZ UDゴシック"/>
        <family val="3"/>
        <charset val="128"/>
      </rPr>
      <t>（</t>
    </r>
    <phoneticPr fontId="3"/>
  </si>
  <si>
    <t>電子申請</t>
    <rPh sb="0" eb="2">
      <t>デンシ</t>
    </rPh>
    <rPh sb="2" eb="4">
      <t>シンセイ</t>
    </rPh>
    <phoneticPr fontId="20"/>
  </si>
  <si>
    <t>紙申請</t>
    <rPh sb="0" eb="3">
      <t>カミシンセイ</t>
    </rPh>
    <phoneticPr fontId="20"/>
  </si>
  <si>
    <t>（１）「知事・大臣」欄及び「一般・特定」欄は、該当する方を選択してください。</t>
    <rPh sb="4" eb="6">
      <t>チジ</t>
    </rPh>
    <rPh sb="7" eb="9">
      <t>ダイジン</t>
    </rPh>
    <rPh sb="11" eb="12">
      <t>オヨ</t>
    </rPh>
    <rPh sb="14" eb="16">
      <t>イッパン</t>
    </rPh>
    <rPh sb="17" eb="19">
      <t>トクテイ</t>
    </rPh>
    <rPh sb="23" eb="25">
      <t>ガイトウ</t>
    </rPh>
    <rPh sb="27" eb="28">
      <t>ホウ</t>
    </rPh>
    <rPh sb="29" eb="31">
      <t>センタク</t>
    </rPh>
    <phoneticPr fontId="3"/>
  </si>
  <si>
    <r>
      <t>(3)技術者数は、「総合評定値通知書」や「技術者経歴書」（様式第１－４号）をもとに人数を記載してください。なお、</t>
    </r>
    <r>
      <rPr>
        <b/>
        <u/>
        <sz val="14"/>
        <color indexed="10"/>
        <rFont val="BIZ UDゴシック"/>
        <family val="3"/>
        <charset val="128"/>
      </rPr>
      <t>同一人が複数の工事種別の技術者要件を満たす</t>
    </r>
    <r>
      <rPr>
        <u/>
        <sz val="14"/>
        <color indexed="10"/>
        <rFont val="BIZ UDゴシック"/>
        <family val="3"/>
        <charset val="128"/>
      </rPr>
      <t>場合は、２工種まで技術者として</t>
    </r>
    <r>
      <rPr>
        <sz val="14"/>
        <rFont val="BIZ UDゴシック"/>
        <family val="3"/>
        <charset val="128"/>
      </rPr>
      <t>記載できます。よって、各技術者数の合計は経営事項審査における技術者数の２倍以内の数となります。</t>
    </r>
    <rPh sb="5" eb="6">
      <t>シャ</t>
    </rPh>
    <rPh sb="10" eb="12">
      <t>ソウゴウ</t>
    </rPh>
    <rPh sb="12" eb="14">
      <t>ヒョウテイ</t>
    </rPh>
    <rPh sb="14" eb="15">
      <t>チ</t>
    </rPh>
    <rPh sb="15" eb="18">
      <t>ツウチショ</t>
    </rPh>
    <rPh sb="44" eb="46">
      <t>キサイ</t>
    </rPh>
    <rPh sb="56" eb="58">
      <t>ドウイツ</t>
    </rPh>
    <rPh sb="58" eb="59">
      <t>ニン</t>
    </rPh>
    <rPh sb="60" eb="62">
      <t>フクスウ</t>
    </rPh>
    <rPh sb="63" eb="65">
      <t>コウジ</t>
    </rPh>
    <rPh sb="65" eb="67">
      <t>シュベツ</t>
    </rPh>
    <rPh sb="68" eb="71">
      <t>ギジュツシャ</t>
    </rPh>
    <rPh sb="71" eb="73">
      <t>ヨウケン</t>
    </rPh>
    <rPh sb="74" eb="75">
      <t>ミ</t>
    </rPh>
    <phoneticPr fontId="3"/>
  </si>
  <si>
    <t>(1)申込を希望する工種の申込欄の数字を○で囲み、平均完成工事高及び平均元請完成工事高は、「完成工事高集計表」（様式第１－１０－１号）・「元請完成工事高集計表」（様式第１－１０－２号）の縦欄合計から転記してください。　※エクセル入力の場合は様式1-10-1、1-10-2から自動で転記されます。</t>
    <rPh sb="32" eb="33">
      <t>オヨ</t>
    </rPh>
    <rPh sb="34" eb="36">
      <t>ヘイキン</t>
    </rPh>
    <rPh sb="36" eb="38">
      <t>モトウケ</t>
    </rPh>
    <rPh sb="38" eb="40">
      <t>カンセイ</t>
    </rPh>
    <rPh sb="40" eb="42">
      <t>コウジ</t>
    </rPh>
    <rPh sb="42" eb="43">
      <t>ダカ</t>
    </rPh>
    <rPh sb="46" eb="48">
      <t>カンセイ</t>
    </rPh>
    <rPh sb="48" eb="50">
      <t>コウジ</t>
    </rPh>
    <rPh sb="50" eb="51">
      <t>ダカ</t>
    </rPh>
    <rPh sb="51" eb="53">
      <t>シュウケイ</t>
    </rPh>
    <rPh sb="53" eb="54">
      <t>オモテ</t>
    </rPh>
    <rPh sb="69" eb="71">
      <t>モトウケ</t>
    </rPh>
    <rPh sb="71" eb="75">
      <t>カンセイコウジ</t>
    </rPh>
    <rPh sb="75" eb="76">
      <t>ダカ</t>
    </rPh>
    <phoneticPr fontId="3"/>
  </si>
  <si>
    <t>様式１－１０－１、１－１０－２及び内訳</t>
    <rPh sb="0" eb="2">
      <t>ヨウシキ</t>
    </rPh>
    <rPh sb="15" eb="16">
      <t>オヨ</t>
    </rPh>
    <rPh sb="17" eb="19">
      <t>ウチワケ</t>
    </rPh>
    <phoneticPr fontId="3"/>
  </si>
  <si>
    <t>令和</t>
    <rPh sb="0" eb="2">
      <t>レイワ</t>
    </rPh>
    <phoneticPr fontId="20"/>
  </si>
  <si>
    <t>全角カナ</t>
    <rPh sb="0" eb="2">
      <t>ゼンカク</t>
    </rPh>
    <phoneticPr fontId="20"/>
  </si>
  <si>
    <t>株式会社→（株）で記入</t>
    <rPh sb="0" eb="2">
      <t>カブシキ</t>
    </rPh>
    <rPh sb="2" eb="4">
      <t>ガイシャ</t>
    </rPh>
    <rPh sb="6" eb="7">
      <t>カブ</t>
    </rPh>
    <rPh sb="9" eb="11">
      <t>キニュウ</t>
    </rPh>
    <phoneticPr fontId="20"/>
  </si>
  <si>
    <t>ハイフン（-）無しで記入。</t>
    <rPh sb="7" eb="8">
      <t>ナ</t>
    </rPh>
    <rPh sb="10" eb="12">
      <t>キニュウ</t>
    </rPh>
    <phoneticPr fontId="20"/>
  </si>
  <si>
    <r>
      <t>代表者氏名</t>
    </r>
    <r>
      <rPr>
        <sz val="10"/>
        <rFont val="BIZ UDゴシック"/>
        <family val="3"/>
        <charset val="128"/>
      </rPr>
      <t>（フリガナ）</t>
    </r>
    <rPh sb="0" eb="3">
      <t>ダイヒョウシャ</t>
    </rPh>
    <rPh sb="3" eb="5">
      <t>シメイ</t>
    </rPh>
    <phoneticPr fontId="20"/>
  </si>
  <si>
    <t>ハイフン(-)含む</t>
    <rPh sb="7" eb="8">
      <t>フク</t>
    </rPh>
    <phoneticPr fontId="20"/>
  </si>
  <si>
    <t>ハイフン(-)含む</t>
    <phoneticPr fontId="20"/>
  </si>
  <si>
    <t>商号又は名称</t>
    <rPh sb="0" eb="2">
      <t>ｼｮｳｺﾞｳ</t>
    </rPh>
    <rPh sb="2" eb="3">
      <t>ﾏﾀ</t>
    </rPh>
    <rPh sb="4" eb="6">
      <t>ﾒｲｼｮｳ</t>
    </rPh>
    <phoneticPr fontId="20" type="halfwidthKatakana"/>
  </si>
  <si>
    <t>所在地</t>
    <rPh sb="0" eb="3">
      <t>ｼｮｻﾞｲﾁ</t>
    </rPh>
    <phoneticPr fontId="20" type="halfwidthKatakana"/>
  </si>
  <si>
    <t>債権者情報</t>
    <rPh sb="0" eb="5">
      <t>ｻｲｹﾝｼｬｼﾞｮｳﾎｳ</t>
    </rPh>
    <phoneticPr fontId="20" type="halfwidthKatakana"/>
  </si>
  <si>
    <t>適格請求書発行事業者（インボイス）記入欄</t>
    <phoneticPr fontId="20"/>
  </si>
  <si>
    <t>T</t>
    <phoneticPr fontId="20"/>
  </si>
  <si>
    <t>※該当部分を選択</t>
    <rPh sb="6" eb="8">
      <t>センタク</t>
    </rPh>
    <phoneticPr fontId="20"/>
  </si>
  <si>
    <t>代表者</t>
    <rPh sb="0" eb="3">
      <t>ﾀﾞｲﾋｮｳｼｬ</t>
    </rPh>
    <phoneticPr fontId="20" type="halfwidthKatakana"/>
  </si>
  <si>
    <t>　A通常口座：完成金などの入金を受け取る口座</t>
    <rPh sb="2" eb="6">
      <t>ツウジョウコウザ</t>
    </rPh>
    <rPh sb="7" eb="10">
      <t>カンセイキン</t>
    </rPh>
    <rPh sb="13" eb="15">
      <t>ニュウキン</t>
    </rPh>
    <rPh sb="16" eb="17">
      <t>ウ</t>
    </rPh>
    <rPh sb="18" eb="19">
      <t>ト</t>
    </rPh>
    <rPh sb="20" eb="22">
      <t>コウザ</t>
    </rPh>
    <phoneticPr fontId="20"/>
  </si>
  <si>
    <t>１．通常口座のみ登録</t>
    <rPh sb="2" eb="6">
      <t>ツウジョウコウザ</t>
    </rPh>
    <rPh sb="8" eb="10">
      <t>トウロク</t>
    </rPh>
    <phoneticPr fontId="3"/>
  </si>
  <si>
    <t>２．通常口座及び前金口座を登録</t>
    <rPh sb="2" eb="6">
      <t>ツウジョウコウザ</t>
    </rPh>
    <rPh sb="6" eb="7">
      <t>オヨ</t>
    </rPh>
    <rPh sb="8" eb="12">
      <t>マエキンコウザ</t>
    </rPh>
    <rPh sb="13" eb="15">
      <t>トウロク</t>
    </rPh>
    <phoneticPr fontId="20"/>
  </si>
  <si>
    <t>⇒枠Ａのみ記入してください。</t>
    <rPh sb="1" eb="2">
      <t>ワク</t>
    </rPh>
    <rPh sb="5" eb="7">
      <t>キニュウ</t>
    </rPh>
    <phoneticPr fontId="20"/>
  </si>
  <si>
    <t>⇒枠Ａ及び枠Ｂを記入してください。</t>
    <rPh sb="1" eb="2">
      <t>ワク</t>
    </rPh>
    <rPh sb="3" eb="4">
      <t>オヨ</t>
    </rPh>
    <rPh sb="5" eb="6">
      <t>ワク</t>
    </rPh>
    <rPh sb="8" eb="10">
      <t>キニュウ</t>
    </rPh>
    <phoneticPr fontId="20"/>
  </si>
  <si>
    <t>通常口座</t>
    <rPh sb="0" eb="2">
      <t>ツウジョウ</t>
    </rPh>
    <rPh sb="2" eb="4">
      <t>コウザ</t>
    </rPh>
    <phoneticPr fontId="20"/>
  </si>
  <si>
    <t>前金口座</t>
    <rPh sb="0" eb="2">
      <t>マエキン</t>
    </rPh>
    <rPh sb="2" eb="4">
      <t>コウザ</t>
    </rPh>
    <phoneticPr fontId="20"/>
  </si>
  <si>
    <t>【記入上の注意】</t>
    <rPh sb="1" eb="4">
      <t>キニュウジョウ</t>
    </rPh>
    <rPh sb="5" eb="7">
      <t>チュウイ</t>
    </rPh>
    <phoneticPr fontId="20"/>
  </si>
  <si>
    <r>
      <t>　B前金口座：前払金保証契約</t>
    </r>
    <r>
      <rPr>
        <sz val="10"/>
        <color indexed="10"/>
        <rFont val="BIZ UDPゴシック"/>
        <family val="3"/>
        <charset val="128"/>
      </rPr>
      <t>（※）</t>
    </r>
    <r>
      <rPr>
        <sz val="10"/>
        <rFont val="BIZ UDPゴシック"/>
        <family val="3"/>
        <charset val="128"/>
      </rPr>
      <t>に該当する専用口座（該当がない場合は記入不要）</t>
    </r>
    <rPh sb="2" eb="4">
      <t>マエキン</t>
    </rPh>
    <rPh sb="4" eb="6">
      <t>コウザ</t>
    </rPh>
    <rPh sb="35" eb="37">
      <t>キニュウ</t>
    </rPh>
    <phoneticPr fontId="20"/>
  </si>
  <si>
    <t>〇前払金保証契約（※）に該当する専用口座を記入してください。該当がない場合は記入不要です。
※公共工事の前払金保証事業に関する法律（昭和27年法律第184号）第２条第４項に規定する保証事業会社と締結する契約
〇その他の記入上の注意は、A通常口座と同様です。</t>
    <rPh sb="21" eb="23">
      <t>ｷﾆｭｳ</t>
    </rPh>
    <rPh sb="38" eb="40">
      <t>ｷﾆｭｳ</t>
    </rPh>
    <rPh sb="107" eb="108">
      <t>ﾀ</t>
    </rPh>
    <rPh sb="109" eb="112">
      <t>ｷﾆｭｳｼﾞｮｳ</t>
    </rPh>
    <rPh sb="113" eb="115">
      <t>ﾁｭｳｲ</t>
    </rPh>
    <rPh sb="118" eb="120">
      <t>ﾂｳｼﾞｮｳ</t>
    </rPh>
    <rPh sb="120" eb="122">
      <t>ｺｳｻﾞ</t>
    </rPh>
    <rPh sb="123" eb="125">
      <t>ﾄﾞｳﾖｳ</t>
    </rPh>
    <phoneticPr fontId="20" type="halfwidthKatakana"/>
  </si>
  <si>
    <t>２ 受任者
（契約を締結する支店・営業所）</t>
    <rPh sb="7" eb="9">
      <t>ケイヤク</t>
    </rPh>
    <rPh sb="10" eb="12">
      <t>テイケツ</t>
    </rPh>
    <rPh sb="14" eb="16">
      <t>シテン</t>
    </rPh>
    <rPh sb="17" eb="19">
      <t>エイギョウ</t>
    </rPh>
    <rPh sb="19" eb="20">
      <t>ジョ</t>
    </rPh>
    <phoneticPr fontId="3"/>
  </si>
  <si>
    <t>・本店(本社）と契約する場合は記載不要
※委任先となる支店・営業所等は建設業法の許可が必要です</t>
    <phoneticPr fontId="3"/>
  </si>
  <si>
    <r>
      <t>（工事種別のうち得意とする希望工種等について、具体的に</t>
    </r>
    <r>
      <rPr>
        <b/>
        <sz val="11"/>
        <color indexed="10"/>
        <rFont val="BIZ UDPゴシック"/>
        <family val="3"/>
        <charset val="128"/>
      </rPr>
      <t>３０字以内</t>
    </r>
    <r>
      <rPr>
        <sz val="11"/>
        <color indexed="10"/>
        <rFont val="BIZ UDPゴシック"/>
        <family val="3"/>
        <charset val="128"/>
      </rPr>
      <t>で記入ください。）</t>
    </r>
    <rPh sb="1" eb="3">
      <t>コウジ</t>
    </rPh>
    <rPh sb="3" eb="5">
      <t>シュベツ</t>
    </rPh>
    <rPh sb="8" eb="10">
      <t>トクイ</t>
    </rPh>
    <rPh sb="13" eb="15">
      <t>キボウ</t>
    </rPh>
    <rPh sb="15" eb="16">
      <t>コウ</t>
    </rPh>
    <rPh sb="16" eb="17">
      <t>シュ</t>
    </rPh>
    <rPh sb="17" eb="18">
      <t>トウ</t>
    </rPh>
    <phoneticPr fontId="3"/>
  </si>
  <si>
    <t>（１）審査基準日時点で許可を受けている建設業の許可を下表の工事種別毎、一般建設業の場合は「１」を、特定建設業の場合は「２」を、次の表の（　）内に示された略号の欄に記入してください。</t>
    <phoneticPr fontId="3"/>
  </si>
  <si>
    <t>PDF</t>
    <phoneticPr fontId="20"/>
  </si>
  <si>
    <t>ｴｸｾﾙ</t>
    <phoneticPr fontId="20"/>
  </si>
  <si>
    <t>印鑑証明書（写し可）は９月１日以降に発行されたものですか</t>
    <rPh sb="6" eb="7">
      <t>ウツ</t>
    </rPh>
    <rPh sb="8" eb="9">
      <t>カ</t>
    </rPh>
    <rPh sb="12" eb="13">
      <t>ゲツ</t>
    </rPh>
    <rPh sb="14" eb="15">
      <t>ヒ</t>
    </rPh>
    <rPh sb="18" eb="20">
      <t>ハッコウ</t>
    </rPh>
    <phoneticPr fontId="3"/>
  </si>
  <si>
    <t>商業登記簿謄本※９月１日以降に発行されたものですか</t>
    <rPh sb="0" eb="2">
      <t>ショウギョウ</t>
    </rPh>
    <rPh sb="2" eb="4">
      <t>トウキボ</t>
    </rPh>
    <rPh sb="4" eb="5">
      <t>ボ</t>
    </rPh>
    <rPh sb="5" eb="7">
      <t>トウホン</t>
    </rPh>
    <rPh sb="11" eb="12">
      <t>ヒ</t>
    </rPh>
    <rPh sb="13" eb="14">
      <t>クダ</t>
    </rPh>
    <phoneticPr fontId="3"/>
  </si>
  <si>
    <t>身分証明書※９月１日以降に発行されたものですか</t>
    <rPh sb="0" eb="2">
      <t>ミブン</t>
    </rPh>
    <rPh sb="9" eb="10">
      <t>ヒ</t>
    </rPh>
    <rPh sb="11" eb="12">
      <t>クダ</t>
    </rPh>
    <phoneticPr fontId="3"/>
  </si>
  <si>
    <r>
      <t xml:space="preserve">工事経歴書　
</t>
    </r>
    <r>
      <rPr>
        <sz val="9"/>
        <rFont val="BIZ UDPゴシック"/>
        <family val="3"/>
        <charset val="128"/>
      </rPr>
      <t>※工事種別・年次ごと(直前２年又は３年分）に作成されていますか</t>
    </r>
    <rPh sb="0" eb="2">
      <t>コウジ</t>
    </rPh>
    <rPh sb="2" eb="5">
      <t>ケイレキショ</t>
    </rPh>
    <rPh sb="18" eb="20">
      <t>チョクゼン</t>
    </rPh>
    <rPh sb="21" eb="22">
      <t>ネン</t>
    </rPh>
    <rPh sb="22" eb="23">
      <t>マタ</t>
    </rPh>
    <rPh sb="25" eb="26">
      <t>ネン</t>
    </rPh>
    <rPh sb="26" eb="27">
      <t>ブン</t>
    </rPh>
    <phoneticPr fontId="3"/>
  </si>
  <si>
    <t>↓様式1-10-1から転記</t>
    <rPh sb="1" eb="3">
      <t>ヨウシキ</t>
    </rPh>
    <rPh sb="11" eb="13">
      <t>テンキ</t>
    </rPh>
    <phoneticPr fontId="20"/>
  </si>
  <si>
    <r>
      <t>　　（前</t>
    </r>
    <r>
      <rPr>
        <sz val="20"/>
        <color indexed="10"/>
        <rFont val="BIZ UDゴシック"/>
        <family val="3"/>
        <charset val="128"/>
      </rPr>
      <t>２</t>
    </r>
    <r>
      <rPr>
        <sz val="20"/>
        <rFont val="BIZ UDゴシック"/>
        <family val="3"/>
        <charset val="128"/>
      </rPr>
      <t>年決算分）</t>
    </r>
    <rPh sb="3" eb="4">
      <t>マエ</t>
    </rPh>
    <rPh sb="5" eb="6">
      <t>ネン</t>
    </rPh>
    <rPh sb="6" eb="8">
      <t>ケッサン</t>
    </rPh>
    <rPh sb="8" eb="9">
      <t>ブン</t>
    </rPh>
    <phoneticPr fontId="20"/>
  </si>
  <si>
    <r>
      <t>　　（前</t>
    </r>
    <r>
      <rPr>
        <sz val="20"/>
        <color indexed="10"/>
        <rFont val="BIZ UDゴシック"/>
        <family val="3"/>
        <charset val="128"/>
      </rPr>
      <t>３</t>
    </r>
    <r>
      <rPr>
        <sz val="20"/>
        <rFont val="BIZ UDゴシック"/>
        <family val="3"/>
        <charset val="128"/>
      </rPr>
      <t>年決算分）</t>
    </r>
    <rPh sb="3" eb="4">
      <t>マエ</t>
    </rPh>
    <rPh sb="5" eb="6">
      <t>ネン</t>
    </rPh>
    <rPh sb="6" eb="8">
      <t>ケッサン</t>
    </rPh>
    <rPh sb="8" eb="9">
      <t>ブン</t>
    </rPh>
    <phoneticPr fontId="20"/>
  </si>
  <si>
    <t>※委任ありの場合、別紙使用印鑑届（兼委任届）提出必須。</t>
    <rPh sb="11" eb="13">
      <t>シヨウ</t>
    </rPh>
    <phoneticPr fontId="20"/>
  </si>
  <si>
    <t>商号１</t>
    <rPh sb="0" eb="2">
      <t>ショウゴウ</t>
    </rPh>
    <phoneticPr fontId="20"/>
  </si>
  <si>
    <t>商号２</t>
    <rPh sb="0" eb="2">
      <t>ショウゴウ</t>
    </rPh>
    <phoneticPr fontId="20"/>
  </si>
  <si>
    <t>商号カナ</t>
    <rPh sb="0" eb="2">
      <t>ショウゴウ</t>
    </rPh>
    <phoneticPr fontId="20"/>
  </si>
  <si>
    <t>代表者役職</t>
    <rPh sb="0" eb="3">
      <t>ダイヒョウシャ</t>
    </rPh>
    <rPh sb="3" eb="5">
      <t>ヤクショク</t>
    </rPh>
    <phoneticPr fontId="20"/>
  </si>
  <si>
    <t>代表者</t>
    <rPh sb="0" eb="3">
      <t>ダイヒョウシャ</t>
    </rPh>
    <phoneticPr fontId="20"/>
  </si>
  <si>
    <t>代表者カナ</t>
    <rPh sb="0" eb="3">
      <t>ダイヒョウシャ</t>
    </rPh>
    <phoneticPr fontId="20"/>
  </si>
  <si>
    <t>郵便番号</t>
    <rPh sb="0" eb="4">
      <t>ユウビンバンゴウ</t>
    </rPh>
    <phoneticPr fontId="20"/>
  </si>
  <si>
    <t>所在地１</t>
    <rPh sb="0" eb="3">
      <t>ショザイチ</t>
    </rPh>
    <phoneticPr fontId="20"/>
  </si>
  <si>
    <t>所在地２</t>
    <rPh sb="0" eb="3">
      <t>ショザイチ</t>
    </rPh>
    <phoneticPr fontId="20"/>
  </si>
  <si>
    <t>電話番号</t>
    <rPh sb="0" eb="4">
      <t>デンワバンゴウ</t>
    </rPh>
    <phoneticPr fontId="20"/>
  </si>
  <si>
    <t>FAX</t>
    <phoneticPr fontId="20"/>
  </si>
  <si>
    <t>e-mail</t>
    <phoneticPr fontId="20"/>
  </si>
  <si>
    <t>許可番号２</t>
    <rPh sb="0" eb="4">
      <t>キョカバンゴウ</t>
    </rPh>
    <phoneticPr fontId="20"/>
  </si>
  <si>
    <t>許可番号１</t>
    <rPh sb="0" eb="4">
      <t>キョカバンゴウ</t>
    </rPh>
    <phoneticPr fontId="20"/>
  </si>
  <si>
    <r>
      <t>４　建設業退職金共済制度</t>
    </r>
    <r>
      <rPr>
        <sz val="12"/>
        <rFont val="BIZ UDPゴシック"/>
        <family val="3"/>
        <charset val="128"/>
      </rPr>
      <t>　</t>
    </r>
    <r>
      <rPr>
        <sz val="10"/>
        <color indexed="10"/>
        <rFont val="BIZ UDPゴシック"/>
        <family val="3"/>
        <charset val="128"/>
      </rPr>
      <t>※該当部分を選択</t>
    </r>
    <rPh sb="19" eb="21">
      <t>センタク</t>
    </rPh>
    <phoneticPr fontId="3"/>
  </si>
  <si>
    <t>X2</t>
    <phoneticPr fontId="20"/>
  </si>
  <si>
    <t>Y</t>
    <phoneticPr fontId="20"/>
  </si>
  <si>
    <t>W</t>
    <phoneticPr fontId="20"/>
  </si>
  <si>
    <t>審査基準日</t>
    <rPh sb="0" eb="5">
      <t>シンサキジュンビ</t>
    </rPh>
    <phoneticPr fontId="20"/>
  </si>
  <si>
    <t>業種大分類</t>
    <rPh sb="0" eb="2">
      <t>ギョウシュ</t>
    </rPh>
    <rPh sb="2" eb="5">
      <t>ダイブンルイ</t>
    </rPh>
    <phoneticPr fontId="20"/>
  </si>
  <si>
    <t>業種小分類</t>
    <rPh sb="0" eb="2">
      <t>ギョウシュ</t>
    </rPh>
    <rPh sb="2" eb="5">
      <t>ショウブンルイ</t>
    </rPh>
    <phoneticPr fontId="20"/>
  </si>
  <si>
    <t>希望順位</t>
    <rPh sb="0" eb="4">
      <t>キボウジュンイ</t>
    </rPh>
    <phoneticPr fontId="20"/>
  </si>
  <si>
    <t>完成工事高</t>
    <rPh sb="0" eb="5">
      <t>カンセイコウジダカ</t>
    </rPh>
    <phoneticPr fontId="20"/>
  </si>
  <si>
    <t>基幹
技能者数</t>
  </si>
  <si>
    <t>２級
技術者数</t>
  </si>
  <si>
    <t>その他
技術者数</t>
  </si>
  <si>
    <t>講習受講者数</t>
  </si>
  <si>
    <t>元請完成工事高</t>
    <rPh sb="0" eb="2">
      <t>モトウケ</t>
    </rPh>
    <rPh sb="2" eb="4">
      <t>カンセイ</t>
    </rPh>
    <rPh sb="4" eb="7">
      <t>コウジダカ</t>
    </rPh>
    <phoneticPr fontId="20"/>
  </si>
  <si>
    <t>備考</t>
    <rPh sb="0" eb="2">
      <t>ビコウ</t>
    </rPh>
    <phoneticPr fontId="20"/>
  </si>
  <si>
    <t>連絡先名称</t>
    <rPh sb="0" eb="3">
      <t>レンラクサキ</t>
    </rPh>
    <rPh sb="3" eb="5">
      <t>メイショウ</t>
    </rPh>
    <phoneticPr fontId="20"/>
  </si>
  <si>
    <t>TEL</t>
    <phoneticPr fontId="20"/>
  </si>
  <si>
    <t>株式会社→（株）で記入。　※20文字まで</t>
    <rPh sb="0" eb="2">
      <t>カブシキ</t>
    </rPh>
    <rPh sb="2" eb="4">
      <t>ガイシャ</t>
    </rPh>
    <rPh sb="6" eb="7">
      <t>カブ</t>
    </rPh>
    <rPh sb="9" eb="11">
      <t>キニュウ</t>
    </rPh>
    <rPh sb="16" eb="18">
      <t>モジ</t>
    </rPh>
    <rPh sb="17" eb="18">
      <t>ジ</t>
    </rPh>
    <phoneticPr fontId="20"/>
  </si>
  <si>
    <t>登録あり
登録なし
申請中</t>
    <phoneticPr fontId="20"/>
  </si>
  <si>
    <r>
      <t>建設工事(様式１-１-１～１-１-３)入札参加資格審査申請書
（</t>
    </r>
    <r>
      <rPr>
        <b/>
        <sz val="9.5"/>
        <rFont val="BIZ UDゴシック"/>
        <family val="3"/>
        <charset val="128"/>
      </rPr>
      <t>日付</t>
    </r>
    <r>
      <rPr>
        <sz val="9.5"/>
        <rFont val="BIZ UDゴシック"/>
        <family val="3"/>
        <charset val="128"/>
      </rPr>
      <t>も含め、記入もれはありませんか）</t>
    </r>
    <rPh sb="32" eb="34">
      <t>ヒヅケ</t>
    </rPh>
    <rPh sb="35" eb="36">
      <t>フク</t>
    </rPh>
    <phoneticPr fontId="3"/>
  </si>
  <si>
    <t>債権者登録（口座振替）申請書を作成されてますか</t>
    <rPh sb="15" eb="17">
      <t>サクセイ</t>
    </rPh>
    <phoneticPr fontId="3"/>
  </si>
  <si>
    <t>使用印鑑届の印鑑は実印が押印されていますか</t>
    <rPh sb="0" eb="2">
      <t>シヨウ</t>
    </rPh>
    <rPh sb="2" eb="4">
      <t>インカン</t>
    </rPh>
    <rPh sb="4" eb="5">
      <t>トドケ</t>
    </rPh>
    <rPh sb="6" eb="8">
      <t>インカン</t>
    </rPh>
    <rPh sb="9" eb="11">
      <t>ジツイン</t>
    </rPh>
    <rPh sb="12" eb="14">
      <t>オウイン</t>
    </rPh>
    <phoneticPr fontId="3"/>
  </si>
  <si>
    <t>８４円切手貼付返信用封筒（長３封筒）はありますか
※返信先住所・氏名は記載しましたか
  宛先は、法人の場合「御中」、個人の場合「様」まで
　明記してください。
※料金受取人払郵便の場合、有効期限が令和６年３月末ま
　であるものですか</t>
    <rPh sb="2" eb="3">
      <t>エン</t>
    </rPh>
    <rPh sb="3" eb="5">
      <t>キッテ</t>
    </rPh>
    <rPh sb="5" eb="7">
      <t>テンプ</t>
    </rPh>
    <rPh sb="7" eb="10">
      <t>ヘンシンヨウ</t>
    </rPh>
    <rPh sb="10" eb="12">
      <t>フウトウ</t>
    </rPh>
    <rPh sb="13" eb="14">
      <t>チョウ</t>
    </rPh>
    <rPh sb="15" eb="17">
      <t>フウトウ</t>
    </rPh>
    <rPh sb="26" eb="28">
      <t>ヘンシン</t>
    </rPh>
    <rPh sb="28" eb="29">
      <t>サキ</t>
    </rPh>
    <rPh sb="29" eb="31">
      <t>ジュウショ</t>
    </rPh>
    <rPh sb="32" eb="34">
      <t>シメイ</t>
    </rPh>
    <rPh sb="35" eb="37">
      <t>キサイ</t>
    </rPh>
    <rPh sb="45" eb="47">
      <t>アテサキ</t>
    </rPh>
    <rPh sb="49" eb="51">
      <t>ホウジン</t>
    </rPh>
    <rPh sb="52" eb="54">
      <t>バアイ</t>
    </rPh>
    <rPh sb="55" eb="57">
      <t>オンチュウ</t>
    </rPh>
    <rPh sb="59" eb="61">
      <t>コジン</t>
    </rPh>
    <rPh sb="62" eb="64">
      <t>バアイ</t>
    </rPh>
    <rPh sb="65" eb="66">
      <t>サマ</t>
    </rPh>
    <rPh sb="71" eb="73">
      <t>メイキ</t>
    </rPh>
    <phoneticPr fontId="47"/>
  </si>
  <si>
    <t>登録番号</t>
  </si>
  <si>
    <t>債権債務者名上段</t>
  </si>
  <si>
    <t>債権債務者名下段</t>
  </si>
  <si>
    <t>債権債務者名カナ</t>
  </si>
  <si>
    <t>代表者肩書</t>
  </si>
  <si>
    <t>代表者名</t>
  </si>
  <si>
    <t>住所１</t>
  </si>
  <si>
    <t>住所２</t>
  </si>
  <si>
    <t>申請書作成者氏名</t>
    <rPh sb="0" eb="3">
      <t>シンセイショ</t>
    </rPh>
    <rPh sb="3" eb="6">
      <t>サクセイシャ</t>
    </rPh>
    <rPh sb="6" eb="8">
      <t>シメイ</t>
    </rPh>
    <phoneticPr fontId="18"/>
  </si>
  <si>
    <t>申請書作成者氏名カナ</t>
    <rPh sb="0" eb="3">
      <t>シンセイショ</t>
    </rPh>
    <rPh sb="3" eb="6">
      <t>サクセイシャ</t>
    </rPh>
    <rPh sb="6" eb="8">
      <t>シメイ</t>
    </rPh>
    <phoneticPr fontId="18"/>
  </si>
  <si>
    <t>申請書作成者所属</t>
    <rPh sb="0" eb="3">
      <t>シンセイショ</t>
    </rPh>
    <rPh sb="3" eb="6">
      <t>サクセイシャ</t>
    </rPh>
    <rPh sb="6" eb="8">
      <t>ショゾク</t>
    </rPh>
    <phoneticPr fontId="18"/>
  </si>
  <si>
    <t>申請書作成電話番号</t>
    <rPh sb="0" eb="3">
      <t>シンセイショ</t>
    </rPh>
    <rPh sb="3" eb="5">
      <t>サクセイ</t>
    </rPh>
    <rPh sb="5" eb="7">
      <t>デンワ</t>
    </rPh>
    <rPh sb="7" eb="9">
      <t>バンゴウ</t>
    </rPh>
    <phoneticPr fontId="18"/>
  </si>
  <si>
    <t>口座識別</t>
  </si>
  <si>
    <t>銀行コード</t>
  </si>
  <si>
    <t>金融機関名</t>
  </si>
  <si>
    <t>本支店コード</t>
  </si>
  <si>
    <t>店舗名</t>
  </si>
  <si>
    <t>預金種目</t>
  </si>
  <si>
    <t>預金種目名称</t>
  </si>
  <si>
    <t>口座番号</t>
  </si>
  <si>
    <t>口座名義人</t>
  </si>
  <si>
    <t>区分</t>
  </si>
  <si>
    <t>申請者
（本店（本社））</t>
    <phoneticPr fontId="20" type="halfwidthKatakana"/>
  </si>
  <si>
    <t>受任者
（契約を締結する支店・営業所）</t>
    <phoneticPr fontId="20" type="halfwidthKatakana"/>
  </si>
  <si>
    <t>１・２</t>
    <phoneticPr fontId="20" type="halfwidthKatakana"/>
  </si>
  <si>
    <t>普通
当座</t>
    <phoneticPr fontId="20" type="halfwidthKatakana"/>
  </si>
  <si>
    <t>普通
当座</t>
    <rPh sb="3" eb="5">
      <t>ﾄｳｻﾞ</t>
    </rPh>
    <phoneticPr fontId="20" type="halfwidthKatakana"/>
  </si>
  <si>
    <r>
      <t>委任なし　・　委任あり　</t>
    </r>
    <r>
      <rPr>
        <sz val="8"/>
        <rFont val="BIZ UDゴシック"/>
        <family val="3"/>
        <charset val="128"/>
      </rPr>
      <t>（選択してください）</t>
    </r>
    <rPh sb="7" eb="9">
      <t>イニン</t>
    </rPh>
    <rPh sb="13" eb="15">
      <t>センタク</t>
    </rPh>
    <phoneticPr fontId="20"/>
  </si>
  <si>
    <t>　　（７）「電話番号」及び「ＦＡＸ番号」欄は、市外局番、局番、番号をそれぞれ「－（ハイフン）」で区切りを入れてください。</t>
    <phoneticPr fontId="20"/>
  </si>
  <si>
    <r>
      <t>　　（８） 本店（本社）以外と契約を締結する委任行為がある場合の</t>
    </r>
    <r>
      <rPr>
        <sz val="11"/>
        <color indexed="10"/>
        <rFont val="BIZ UDゴシック"/>
        <family val="3"/>
        <charset val="128"/>
      </rPr>
      <t>委任期間は、令和６年４月１日から令和７年３月３１日まで</t>
    </r>
    <r>
      <rPr>
        <sz val="11"/>
        <rFont val="BIZ UDゴシック"/>
        <family val="3"/>
        <charset val="128"/>
      </rPr>
      <t>です。</t>
    </r>
    <rPh sb="6" eb="8">
      <t>ホンテン</t>
    </rPh>
    <rPh sb="9" eb="11">
      <t>ホンシャ</t>
    </rPh>
    <rPh sb="12" eb="14">
      <t>イガイ</t>
    </rPh>
    <rPh sb="15" eb="17">
      <t>ケイヤク</t>
    </rPh>
    <rPh sb="18" eb="20">
      <t>テイケツ</t>
    </rPh>
    <rPh sb="22" eb="24">
      <t>イニン</t>
    </rPh>
    <rPh sb="24" eb="26">
      <t>コウイ</t>
    </rPh>
    <rPh sb="38" eb="40">
      <t>レイワ</t>
    </rPh>
    <rPh sb="48" eb="50">
      <t>レイワ</t>
    </rPh>
    <phoneticPr fontId="3"/>
  </si>
  <si>
    <t>　　（９）「申請書作成者（代行者含む。）」欄は、所属名、担当者名、直通電話番号を記入してください。</t>
    <rPh sb="6" eb="9">
      <t>シンセイショ</t>
    </rPh>
    <rPh sb="9" eb="12">
      <t>サクセイシャ</t>
    </rPh>
    <rPh sb="24" eb="26">
      <t>ショゾク</t>
    </rPh>
    <phoneticPr fontId="3"/>
  </si>
  <si>
    <r>
      <t>預金種別</t>
    </r>
    <r>
      <rPr>
        <sz val="11"/>
        <rFont val="BIZ UDゴシック"/>
        <family val="3"/>
        <charset val="128"/>
      </rPr>
      <t>（選択）</t>
    </r>
    <rPh sb="0" eb="4">
      <t>ヨキンシュベツ</t>
    </rPh>
    <rPh sb="5" eb="7">
      <t>センタク</t>
    </rPh>
    <phoneticPr fontId="20"/>
  </si>
  <si>
    <t>↓（選択）</t>
    <rPh sb="2" eb="4">
      <t>ｾﾝﾀｸ</t>
    </rPh>
    <phoneticPr fontId="20" type="halfwidthKatakana"/>
  </si>
  <si>
    <r>
      <t xml:space="preserve">登録状況
</t>
    </r>
    <r>
      <rPr>
        <sz val="11"/>
        <rFont val="BIZ UDゴシック"/>
        <family val="3"/>
        <charset val="128"/>
      </rPr>
      <t>（選択）</t>
    </r>
    <rPh sb="0" eb="4">
      <t>トウロクジョウキョウ</t>
    </rPh>
    <rPh sb="6" eb="8">
      <t>センタク</t>
    </rPh>
    <phoneticPr fontId="20"/>
  </si>
  <si>
    <t>２級技術者数</t>
    <rPh sb="1" eb="2">
      <t>キュウ</t>
    </rPh>
    <rPh sb="2" eb="4">
      <t>ギジュツ</t>
    </rPh>
    <rPh sb="4" eb="5">
      <t>シャ</t>
    </rPh>
    <rPh sb="5" eb="6">
      <t>スウ</t>
    </rPh>
    <phoneticPr fontId="3"/>
  </si>
  <si>
    <t>３級
技術者数</t>
  </si>
  <si>
    <t>３級技術者数</t>
    <rPh sb="1" eb="2">
      <t>キュウ</t>
    </rPh>
    <rPh sb="2" eb="4">
      <t>ギジュツ</t>
    </rPh>
    <rPh sb="4" eb="5">
      <t>シャ</t>
    </rPh>
    <rPh sb="5" eb="6">
      <t>スウ</t>
    </rPh>
    <phoneticPr fontId="3"/>
  </si>
  <si>
    <t>４級
技術者数</t>
  </si>
  <si>
    <t>４級技術者数</t>
    <rPh sb="1" eb="2">
      <t>キュウ</t>
    </rPh>
    <rPh sb="2" eb="4">
      <t>ギジュツ</t>
    </rPh>
    <rPh sb="4" eb="5">
      <t>シャ</t>
    </rPh>
    <rPh sb="5" eb="6">
      <t>スウ</t>
    </rPh>
    <phoneticPr fontId="3"/>
  </si>
  <si>
    <t>５級
技術者数</t>
  </si>
  <si>
    <t>５級技術者数</t>
    <rPh sb="1" eb="2">
      <t>キュウ</t>
    </rPh>
    <rPh sb="2" eb="4">
      <t>ギジュツ</t>
    </rPh>
    <rPh sb="4" eb="5">
      <t>シャ</t>
    </rPh>
    <rPh sb="5" eb="6">
      <t>スウ</t>
    </rPh>
    <phoneticPr fontId="3"/>
  </si>
  <si>
    <t>６級
技術者数</t>
  </si>
  <si>
    <t>６級技術者数</t>
    <rPh sb="1" eb="2">
      <t>キュウ</t>
    </rPh>
    <rPh sb="2" eb="4">
      <t>ギジュツ</t>
    </rPh>
    <rPh sb="4" eb="5">
      <t>シャ</t>
    </rPh>
    <rPh sb="5" eb="6">
      <t>スウ</t>
    </rPh>
    <phoneticPr fontId="3"/>
  </si>
  <si>
    <t>７級
技術者数</t>
  </si>
  <si>
    <t>７級技術者数</t>
    <rPh sb="1" eb="2">
      <t>キュウ</t>
    </rPh>
    <rPh sb="2" eb="4">
      <t>ギジュツ</t>
    </rPh>
    <rPh sb="4" eb="5">
      <t>シャ</t>
    </rPh>
    <rPh sb="5" eb="6">
      <t>スウ</t>
    </rPh>
    <phoneticPr fontId="3"/>
  </si>
  <si>
    <t>８級
技術者数</t>
  </si>
  <si>
    <t>８級技術者数</t>
    <rPh sb="1" eb="2">
      <t>キュウ</t>
    </rPh>
    <rPh sb="2" eb="4">
      <t>ギジュツ</t>
    </rPh>
    <rPh sb="4" eb="5">
      <t>シャ</t>
    </rPh>
    <rPh sb="5" eb="6">
      <t>スウ</t>
    </rPh>
    <phoneticPr fontId="3"/>
  </si>
  <si>
    <t>９級
技術者数</t>
  </si>
  <si>
    <t>９級技術者数</t>
    <rPh sb="1" eb="2">
      <t>キュウ</t>
    </rPh>
    <rPh sb="2" eb="4">
      <t>ギジュツ</t>
    </rPh>
    <rPh sb="4" eb="5">
      <t>シャ</t>
    </rPh>
    <rPh sb="5" eb="6">
      <t>スウ</t>
    </rPh>
    <phoneticPr fontId="3"/>
  </si>
  <si>
    <t>１０級
技術者数</t>
  </si>
  <si>
    <t>１０級技術者数</t>
    <rPh sb="2" eb="3">
      <t>キュウ</t>
    </rPh>
    <rPh sb="3" eb="5">
      <t>ギジュツ</t>
    </rPh>
    <rPh sb="5" eb="6">
      <t>シャ</t>
    </rPh>
    <rPh sb="6" eb="7">
      <t>スウ</t>
    </rPh>
    <phoneticPr fontId="3"/>
  </si>
  <si>
    <t>１１級
技術者数</t>
  </si>
  <si>
    <t>使用印鑑届（兼委任届）</t>
    <rPh sb="0" eb="4">
      <t>シヨウインカン</t>
    </rPh>
    <rPh sb="4" eb="5">
      <t>トドケ</t>
    </rPh>
    <rPh sb="6" eb="7">
      <t>ケン</t>
    </rPh>
    <rPh sb="7" eb="10">
      <t>イニントドケ</t>
    </rPh>
    <phoneticPr fontId="20"/>
  </si>
  <si>
    <t>※（権限を委任する場合）委任欄の記載がされていますか</t>
    <phoneticPr fontId="20"/>
  </si>
  <si>
    <t>２年・３年</t>
    <rPh sb="1" eb="2">
      <t>ネン</t>
    </rPh>
    <phoneticPr fontId="20"/>
  </si>
  <si>
    <t>カナ登録内容
（半角）</t>
    <rPh sb="2" eb="6">
      <t>トウロクナイヨウ</t>
    </rPh>
    <rPh sb="8" eb="10">
      <t>ハンカク</t>
    </rPh>
    <phoneticPr fontId="20"/>
  </si>
  <si>
    <t>○口座名義人は申請者（委任している場合は受任者も可）を記入してください。
○コード及び口座番号はそれぞれ指定の桁数で記入してください。
例：1234→0001234
○口座名義人は、金融機関のカナ登録内容のとおり記入してください。
例：株式会社ＭＯＭＯＲＩＮ商事　ａｂｃ営業所　所長　桃　林檎郎　⇒　ｶ)ﾓﾓﾘﾝｼﾖｳｼﾞ ABC(ｴｲ
○カナ登録されていない内容は入力不要です。（例の場合、所長以降）
○スペースなども全て半角で記入してください。</t>
    <rPh sb="1" eb="5">
      <t>ｺｳｻﾞﾒｲｷﾞ</t>
    </rPh>
    <rPh sb="5" eb="6">
      <t>ﾆﾝ</t>
    </rPh>
    <rPh sb="7" eb="10">
      <t>ｼﾝｾｲｼｬ</t>
    </rPh>
    <rPh sb="11" eb="13">
      <t>ｲﾆﾝ</t>
    </rPh>
    <rPh sb="17" eb="19">
      <t>ﾊﾞｱｲ</t>
    </rPh>
    <rPh sb="20" eb="23">
      <t>ｼﾞｭﾆﾝｼｬ</t>
    </rPh>
    <rPh sb="24" eb="25">
      <t>ｶ</t>
    </rPh>
    <rPh sb="27" eb="29">
      <t>ｷﾆｭｳ</t>
    </rPh>
    <phoneticPr fontId="20" type="halfwidthKatakana"/>
  </si>
  <si>
    <t>登録分類</t>
    <rPh sb="0" eb="4">
      <t>トウロクブンルイ</t>
    </rPh>
    <phoneticPr fontId="20"/>
  </si>
  <si>
    <t>複数業種申請する場合は、１部のみ提出ください。</t>
    <rPh sb="0" eb="2">
      <t>フクスウ</t>
    </rPh>
    <rPh sb="2" eb="4">
      <t>ギョウシュ</t>
    </rPh>
    <rPh sb="4" eb="6">
      <t>シンセイ</t>
    </rPh>
    <rPh sb="8" eb="10">
      <t>バアイ</t>
    </rPh>
    <rPh sb="13" eb="14">
      <t>ブ</t>
    </rPh>
    <rPh sb="16" eb="18">
      <t>テイシュツ</t>
    </rPh>
    <phoneticPr fontId="3"/>
  </si>
  <si>
    <t>※市使用欄</t>
    <rPh sb="1" eb="5">
      <t>シシヨウラン</t>
    </rPh>
    <phoneticPr fontId="20"/>
  </si>
  <si>
    <t>一次</t>
    <rPh sb="0" eb="2">
      <t>イチジ</t>
    </rPh>
    <phoneticPr fontId="20"/>
  </si>
  <si>
    <t>二次</t>
    <rPh sb="0" eb="2">
      <t>ニジ</t>
    </rPh>
    <phoneticPr fontId="20"/>
  </si>
  <si>
    <t>受付
番号</t>
    <rPh sb="0" eb="2">
      <t>ウケツケ</t>
    </rPh>
    <rPh sb="3" eb="5">
      <t>バンゴウ</t>
    </rPh>
    <phoneticPr fontId="20"/>
  </si>
  <si>
    <t>◎入札参加資格審査申請書チェックリスト（建設工事）</t>
    <phoneticPr fontId="3"/>
  </si>
  <si>
    <t>様式第１－２号（建設工事）</t>
    <phoneticPr fontId="3"/>
  </si>
  <si>
    <r>
      <rPr>
        <sz val="10"/>
        <rFont val="BIZ UDゴシック"/>
        <family val="3"/>
        <charset val="128"/>
      </rPr>
      <t>私は、次の者を代理人と定め、下記のとおり権限を委任します。</t>
    </r>
    <r>
      <rPr>
        <sz val="9"/>
        <rFont val="BIZ UDゴシック"/>
        <family val="3"/>
        <charset val="128"/>
      </rPr>
      <t xml:space="preserve">
委任期間　令和６年４月１日から令和７年３月３１日</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</si>
</sst>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明朝"/>
      <family val="1"/>
      <charset val="128"/>
    </font>
    <font>
      <sz val="11"/>
      <name val="ＭＳ Ｐゴシック"/>
      <family val="3"/>
      <charset val="128"/>
    </font>
    <font>
      <sz val="11"/>
      <name val="ＭＳ Ｐゴシック"/>
      <family val="3"/>
      <charset val="128"/>
    </font>
    <font>
      <sz val="6"/>
      <name val="ＭＳ Ｐゴシック"/>
      <family val="3"/>
      <charset val="128"/>
    </font>
    <font>
      <sz val="12"/>
      <name val="BIZ UDゴシック"/>
      <family val="3"/>
      <charset val="128"/>
    </font>
    <font>
      <sz val="11"/>
      <name val="BIZ UDゴシック"/>
      <family val="3"/>
      <charset val="128"/>
    </font>
    <font>
      <b/>
      <sz val="16"/>
      <name val="BIZ UDゴシック"/>
      <family val="3"/>
      <charset val="128"/>
    </font>
    <font>
      <sz val="24"/>
      <name val="BIZ UDゴシック"/>
      <family val="3"/>
      <charset val="128"/>
    </font>
    <font>
      <sz val="18"/>
      <name val="BIZ UDゴシック"/>
      <family val="3"/>
      <charset val="128"/>
    </font>
    <font>
      <sz val="10"/>
      <name val="BIZ UDゴシック"/>
      <family val="3"/>
      <charset val="128"/>
    </font>
    <font>
      <sz val="14"/>
      <name val="BIZ UDゴシック"/>
      <family val="3"/>
      <charset val="128"/>
    </font>
    <font>
      <b/>
      <sz val="18"/>
      <name val="BIZ UDゴシック"/>
      <family val="3"/>
      <charset val="128"/>
    </font>
    <font>
      <sz val="9.5"/>
      <name val="BIZ UDゴシック"/>
      <family val="3"/>
      <charset val="128"/>
    </font>
    <font>
      <sz val="16"/>
      <name val="BIZ UDゴシック"/>
      <family val="3"/>
      <charset val="128"/>
    </font>
    <font>
      <sz val="8"/>
      <name val="BIZ UDゴシック"/>
      <family val="3"/>
      <charset val="128"/>
    </font>
    <font>
      <sz val="20"/>
      <name val="BIZ UDゴシック"/>
      <family val="3"/>
      <charset val="128"/>
    </font>
    <font>
      <sz val="10.5"/>
      <name val="BIZ UDゴシック"/>
      <family val="3"/>
      <charset val="128"/>
    </font>
    <font>
      <u/>
      <sz val="11"/>
      <name val="BIZ UDゴシック"/>
      <family val="3"/>
      <charset val="128"/>
    </font>
    <font>
      <b/>
      <sz val="11"/>
      <name val="BIZ UDゴシック"/>
      <family val="3"/>
      <charset val="128"/>
    </font>
    <font>
      <sz val="11"/>
      <color indexed="10"/>
      <name val="BIZ UDゴシック"/>
      <family val="3"/>
      <charset val="128"/>
    </font>
    <font>
      <sz val="6"/>
      <name val="ＭＳ Ｐ明朝"/>
      <family val="1"/>
      <charset val="128"/>
    </font>
    <font>
      <b/>
      <sz val="12"/>
      <name val="BIZ UDゴシック"/>
      <family val="3"/>
      <charset val="128"/>
    </font>
    <font>
      <sz val="12"/>
      <name val="ＭＳ ゴシック"/>
      <family val="3"/>
      <charset val="128"/>
    </font>
    <font>
      <u/>
      <sz val="12"/>
      <name val="BIZ UDゴシック"/>
      <family val="3"/>
      <charset val="128"/>
    </font>
    <font>
      <b/>
      <sz val="14"/>
      <name val="BIZ UDゴシック"/>
      <family val="3"/>
      <charset val="128"/>
    </font>
    <font>
      <sz val="9"/>
      <name val="BIZ UDゴシック"/>
      <family val="3"/>
      <charset val="128"/>
    </font>
    <font>
      <b/>
      <sz val="18"/>
      <color indexed="10"/>
      <name val="BIZ UDゴシック"/>
      <family val="3"/>
      <charset val="128"/>
    </font>
    <font>
      <i/>
      <sz val="16"/>
      <name val="BIZ UDゴシック"/>
      <family val="3"/>
      <charset val="128"/>
    </font>
    <font>
      <i/>
      <sz val="16"/>
      <color indexed="8"/>
      <name val="BIZ UDゴシック"/>
      <family val="3"/>
      <charset val="128"/>
    </font>
    <font>
      <sz val="11"/>
      <color indexed="8"/>
      <name val="BIZ UDゴシック"/>
      <family val="3"/>
      <charset val="128"/>
    </font>
    <font>
      <sz val="13"/>
      <name val="BIZ UDゴシック"/>
      <family val="3"/>
      <charset val="128"/>
    </font>
    <font>
      <u/>
      <sz val="14"/>
      <name val="BIZ UDゴシック"/>
      <family val="3"/>
      <charset val="128"/>
    </font>
    <font>
      <b/>
      <u/>
      <sz val="14"/>
      <name val="BIZ UDゴシック"/>
      <family val="3"/>
      <charset val="128"/>
    </font>
    <font>
      <b/>
      <u/>
      <sz val="14"/>
      <color indexed="10"/>
      <name val="BIZ UDゴシック"/>
      <family val="3"/>
      <charset val="128"/>
    </font>
    <font>
      <u/>
      <sz val="14"/>
      <color indexed="10"/>
      <name val="BIZ UDゴシック"/>
      <family val="3"/>
      <charset val="128"/>
    </font>
    <font>
      <sz val="14"/>
      <color indexed="10"/>
      <name val="BIZ UDゴシック"/>
      <family val="3"/>
      <charset val="128"/>
    </font>
    <font>
      <b/>
      <u/>
      <sz val="11"/>
      <color indexed="10"/>
      <name val="BIZ UDゴシック"/>
      <family val="3"/>
      <charset val="128"/>
    </font>
    <font>
      <sz val="24"/>
      <color indexed="8"/>
      <name val="BIZ UDゴシック"/>
      <family val="3"/>
      <charset val="128"/>
    </font>
    <font>
      <b/>
      <sz val="10"/>
      <name val="BIZ UDゴシック"/>
      <family val="3"/>
      <charset val="128"/>
    </font>
    <font>
      <b/>
      <u/>
      <sz val="12"/>
      <color indexed="10"/>
      <name val="BIZ UDゴシック"/>
      <family val="3"/>
      <charset val="128"/>
    </font>
    <font>
      <sz val="20"/>
      <color indexed="10"/>
      <name val="BIZ UDゴシック"/>
      <family val="3"/>
      <charset val="128"/>
    </font>
    <font>
      <sz val="9"/>
      <color indexed="10"/>
      <name val="BIZ UDゴシック"/>
      <family val="3"/>
      <charset val="128"/>
    </font>
    <font>
      <sz val="11"/>
      <name val="BIZ UDPゴシック"/>
      <family val="3"/>
      <charset val="128"/>
    </font>
    <font>
      <sz val="12"/>
      <name val="BIZ UDPゴシック"/>
      <family val="3"/>
      <charset val="128"/>
    </font>
    <font>
      <sz val="10"/>
      <name val="BIZ UDPゴシック"/>
      <family val="3"/>
      <charset val="128"/>
    </font>
    <font>
      <sz val="11"/>
      <name val="ＭＳ ゴシック"/>
      <family val="3"/>
      <charset val="128"/>
    </font>
    <font>
      <b/>
      <sz val="9.5"/>
      <name val="BIZ UDゴシック"/>
      <family val="3"/>
      <charset val="128"/>
    </font>
    <font>
      <sz val="10"/>
      <name val="ＭＳ Ｐゴシック"/>
      <family val="3"/>
      <charset val="128"/>
    </font>
    <font>
      <sz val="9"/>
      <color indexed="8"/>
      <name val="BIZ UDゴシック"/>
      <family val="3"/>
      <charset val="128"/>
    </font>
    <font>
      <sz val="14"/>
      <name val="BIZ UDPゴシック"/>
      <family val="3"/>
      <charset val="128"/>
    </font>
    <font>
      <sz val="10"/>
      <color indexed="10"/>
      <name val="BIZ UDPゴシック"/>
      <family val="3"/>
      <charset val="128"/>
    </font>
    <font>
      <b/>
      <sz val="12"/>
      <name val="BIZ UDPゴシック"/>
      <family val="3"/>
      <charset val="128"/>
    </font>
    <font>
      <b/>
      <sz val="11"/>
      <color indexed="10"/>
      <name val="BIZ UDPゴシック"/>
      <family val="3"/>
      <charset val="128"/>
    </font>
    <font>
      <sz val="11"/>
      <color indexed="10"/>
      <name val="BIZ UDPゴシック"/>
      <family val="3"/>
      <charset val="128"/>
    </font>
    <font>
      <sz val="9"/>
      <name val="BIZ UDPゴシック"/>
      <family val="3"/>
      <charset val="128"/>
    </font>
    <font>
      <b/>
      <u/>
      <sz val="16"/>
      <color rgb="FFFF0000"/>
      <name val="BIZ UDゴシック"/>
      <family val="3"/>
      <charset val="128"/>
    </font>
    <font>
      <sz val="10"/>
      <color rgb="FF0070C0"/>
      <name val="BIZ UDゴシック"/>
      <family val="3"/>
      <charset val="128"/>
    </font>
    <font>
      <sz val="12"/>
      <color theme="0"/>
      <name val="BIZ UDゴシック"/>
      <family val="3"/>
      <charset val="128"/>
    </font>
    <font>
      <b/>
      <sz val="18"/>
      <color rgb="FFFF0000"/>
      <name val="BIZ UDゴシック"/>
      <family val="3"/>
      <charset val="128"/>
    </font>
    <font>
      <sz val="9"/>
      <color rgb="FF0070C0"/>
      <name val="BIZ UDゴシック"/>
      <family val="3"/>
      <charset val="128"/>
    </font>
    <font>
      <sz val="10"/>
      <color rgb="FFFF0000"/>
      <name val="BIZ UDゴシック"/>
      <family val="3"/>
      <charset val="128"/>
    </font>
    <font>
      <sz val="12"/>
      <color rgb="FF0070C0"/>
      <name val="BIZ UDゴシック"/>
      <family val="3"/>
      <charset val="128"/>
    </font>
    <font>
      <sz val="18"/>
      <color theme="0" tint="-0.34998626667073579"/>
      <name val="BIZ UDゴシック"/>
      <family val="3"/>
      <charset val="128"/>
    </font>
    <font>
      <sz val="11"/>
      <color rgb="FF0070C0"/>
      <name val="BIZ UDゴシック"/>
      <family val="3"/>
      <charset val="128"/>
    </font>
    <font>
      <sz val="11"/>
      <color rgb="FFFF0000"/>
      <name val="BIZ UDゴシック"/>
      <family val="3"/>
      <charset val="128"/>
    </font>
    <font>
      <sz val="11"/>
      <color rgb="FFFF0000"/>
      <name val="BIZ UDPゴシック"/>
      <family val="3"/>
      <charset val="128"/>
    </font>
    <font>
      <sz val="9"/>
      <color rgb="FF0070C0"/>
      <name val="BIZ UDPゴシック"/>
      <family val="3"/>
      <charset val="128"/>
    </font>
    <font>
      <sz val="10"/>
      <color rgb="FFFF0000"/>
      <name val="BIZ UDPゴシック"/>
      <family val="3"/>
      <charset val="128"/>
    </font>
    <font>
      <sz val="12"/>
      <color rgb="FFFF0000"/>
      <name val="BIZ UDゴシック"/>
      <family val="3"/>
      <charset val="128"/>
    </font>
    <font>
      <sz val="11"/>
      <color theme="0"/>
      <name val="BIZ UD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9" tint="0.79998168889431442"/>
        <bgColor indexed="64"/>
      </patternFill>
    </fill>
  </fills>
  <borders count="1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ouble">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double">
        <color indexed="64"/>
      </top>
      <bottom style="medium">
        <color indexed="64"/>
      </bottom>
      <diagonal/>
    </border>
    <border diagonalDown="1">
      <left style="double">
        <color indexed="64"/>
      </left>
      <right style="medium">
        <color indexed="64"/>
      </right>
      <top style="double">
        <color indexed="64"/>
      </top>
      <bottom style="medium">
        <color indexed="64"/>
      </bottom>
      <diagonal style="double">
        <color indexed="64"/>
      </diagonal>
    </border>
    <border>
      <left style="thin">
        <color indexed="64"/>
      </left>
      <right style="double">
        <color indexed="64"/>
      </right>
      <top style="thin">
        <color indexed="64"/>
      </top>
      <bottom style="thin">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style="medium">
        <color indexed="64"/>
      </top>
      <bottom/>
      <diagonal/>
    </border>
    <border>
      <left style="double">
        <color indexed="64"/>
      </left>
      <right style="medium">
        <color indexed="64"/>
      </right>
      <top style="medium">
        <color indexed="64"/>
      </top>
      <bottom/>
      <diagonal/>
    </border>
    <border diagonalDown="1">
      <left/>
      <right style="thin">
        <color indexed="64"/>
      </right>
      <top/>
      <bottom/>
      <diagonal style="medium">
        <color indexed="64"/>
      </diagonal>
    </border>
    <border diagonalDown="1">
      <left/>
      <right/>
      <top/>
      <bottom/>
      <diagonal style="medium">
        <color indexed="64"/>
      </diagonal>
    </border>
    <border diagonalDown="1">
      <left style="medium">
        <color indexed="64"/>
      </left>
      <right/>
      <top style="medium">
        <color indexed="64"/>
      </top>
      <bottom/>
      <diagonal style="medium">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bottom style="double">
        <color indexed="64"/>
      </bottom>
      <diagonal style="thin">
        <color indexed="64"/>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style="medium">
        <color indexed="64"/>
      </right>
      <top/>
      <bottom style="hair">
        <color indexed="64"/>
      </bottom>
      <diagonal/>
    </border>
    <border>
      <left/>
      <right style="thin">
        <color indexed="64"/>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diagonalUp="1">
      <left style="thin">
        <color indexed="64"/>
      </left>
      <right style="dotted">
        <color indexed="64"/>
      </right>
      <top style="medium">
        <color indexed="64"/>
      </top>
      <bottom style="hair">
        <color indexed="64"/>
      </bottom>
      <diagonal style="thin">
        <color indexed="64"/>
      </diagonal>
    </border>
    <border diagonalUp="1">
      <left style="thin">
        <color indexed="64"/>
      </left>
      <right style="dotted">
        <color indexed="64"/>
      </right>
      <top/>
      <bottom style="hair">
        <color indexed="64"/>
      </bottom>
      <diagonal style="thin">
        <color indexed="64"/>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diagonalUp="1">
      <left style="dotted">
        <color indexed="64"/>
      </left>
      <right style="thin">
        <color indexed="64"/>
      </right>
      <top style="medium">
        <color indexed="64"/>
      </top>
      <bottom style="hair">
        <color indexed="64"/>
      </bottom>
      <diagonal style="thin">
        <color indexed="64"/>
      </diagonal>
    </border>
    <border diagonalUp="1">
      <left style="dotted">
        <color indexed="64"/>
      </left>
      <right style="thin">
        <color indexed="64"/>
      </right>
      <top/>
      <bottom style="hair">
        <color indexed="64"/>
      </bottom>
      <diagonal style="thin">
        <color indexed="64"/>
      </diagonal>
    </border>
    <border diagonalUp="1">
      <left style="thin">
        <color indexed="64"/>
      </left>
      <right style="dotted">
        <color indexed="64"/>
      </right>
      <top style="hair">
        <color indexed="64"/>
      </top>
      <bottom style="hair">
        <color indexed="64"/>
      </bottom>
      <diagonal style="thin">
        <color indexed="64"/>
      </diagonal>
    </border>
    <border diagonalUp="1">
      <left style="dotted">
        <color indexed="64"/>
      </left>
      <right style="thin">
        <color indexed="64"/>
      </right>
      <top style="hair">
        <color indexed="64"/>
      </top>
      <bottom style="hair">
        <color indexed="64"/>
      </bottom>
      <diagonal style="thin">
        <color indexed="64"/>
      </diagonal>
    </border>
    <border diagonalUp="1">
      <left style="thin">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bottom/>
      <diagonal/>
    </border>
    <border diagonalDown="1">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dotted">
        <color indexed="64"/>
      </right>
      <top style="medium">
        <color indexed="64"/>
      </top>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dotted">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45" fillId="0" borderId="0">
      <alignment vertical="center"/>
    </xf>
    <xf numFmtId="0" fontId="1" fillId="0" borderId="0"/>
  </cellStyleXfs>
  <cellXfs count="979">
    <xf numFmtId="0" fontId="0" fillId="0" borderId="0" xfId="0">
      <alignment vertical="center"/>
    </xf>
    <xf numFmtId="49" fontId="5" fillId="0" borderId="0" xfId="0" applyNumberFormat="1" applyFont="1">
      <alignment vertical="center"/>
    </xf>
    <xf numFmtId="49" fontId="5" fillId="0" borderId="0" xfId="0" applyNumberFormat="1" applyFont="1" applyBorder="1">
      <alignment vertical="center"/>
    </xf>
    <xf numFmtId="0" fontId="5" fillId="0" borderId="0" xfId="0" applyFont="1">
      <alignment vertical="center"/>
    </xf>
    <xf numFmtId="49" fontId="5" fillId="0" borderId="1" xfId="0" applyNumberFormat="1" applyFont="1" applyBorder="1" applyAlignment="1">
      <alignment vertical="center"/>
    </xf>
    <xf numFmtId="49" fontId="5" fillId="0" borderId="2" xfId="0" applyNumberFormat="1" applyFont="1" applyBorder="1" applyAlignment="1">
      <alignment vertical="center"/>
    </xf>
    <xf numFmtId="49" fontId="5" fillId="0" borderId="2" xfId="0" applyNumberFormat="1" applyFont="1" applyBorder="1">
      <alignment vertical="center"/>
    </xf>
    <xf numFmtId="0" fontId="5" fillId="0" borderId="3" xfId="0" applyFont="1" applyBorder="1">
      <alignment vertical="center"/>
    </xf>
    <xf numFmtId="0" fontId="5" fillId="0" borderId="0" xfId="0" applyFont="1" applyBorder="1">
      <alignment vertical="center"/>
    </xf>
    <xf numFmtId="49" fontId="5" fillId="0" borderId="0" xfId="0" applyNumberFormat="1" applyFont="1" applyBorder="1" applyAlignment="1">
      <alignment vertical="center"/>
    </xf>
    <xf numFmtId="0" fontId="5" fillId="0" borderId="4" xfId="0" applyFont="1" applyBorder="1">
      <alignment vertical="center"/>
    </xf>
    <xf numFmtId="49" fontId="5" fillId="0" borderId="0" xfId="0" applyNumberFormat="1" applyFont="1" applyBorder="1" applyAlignment="1">
      <alignment horizontal="center" vertical="center"/>
    </xf>
    <xf numFmtId="49" fontId="5" fillId="0" borderId="5" xfId="0" applyNumberFormat="1" applyFont="1" applyBorder="1">
      <alignment vertical="center"/>
    </xf>
    <xf numFmtId="49" fontId="5" fillId="0" borderId="6" xfId="0" applyNumberFormat="1"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pplyAlignment="1">
      <alignment vertical="center" wrapText="1"/>
    </xf>
    <xf numFmtId="0" fontId="5" fillId="0" borderId="8" xfId="0" applyFont="1" applyBorder="1" applyAlignment="1">
      <alignment vertical="center"/>
    </xf>
    <xf numFmtId="0" fontId="5"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pplyAlignment="1">
      <alignment vertical="center"/>
    </xf>
    <xf numFmtId="49" fontId="5" fillId="0" borderId="11" xfId="0" applyNumberFormat="1" applyFont="1" applyBorder="1">
      <alignment vertical="center"/>
    </xf>
    <xf numFmtId="0" fontId="5" fillId="0" borderId="6" xfId="0" applyFont="1" applyBorder="1">
      <alignment vertical="center"/>
    </xf>
    <xf numFmtId="0" fontId="4"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4" fillId="0" borderId="2" xfId="0" applyFont="1" applyBorder="1">
      <alignment vertical="center"/>
    </xf>
    <xf numFmtId="0" fontId="4" fillId="0" borderId="0" xfId="0" applyFont="1" applyBorder="1">
      <alignment vertical="center"/>
    </xf>
    <xf numFmtId="0" fontId="21" fillId="0" borderId="0" xfId="0" applyFont="1" applyBorder="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0" fontId="4" fillId="0" borderId="6" xfId="0" applyFont="1" applyBorder="1">
      <alignment vertical="center"/>
    </xf>
    <xf numFmtId="0" fontId="13" fillId="0" borderId="0" xfId="0" applyFont="1">
      <alignment vertical="center"/>
    </xf>
    <xf numFmtId="0" fontId="10" fillId="0" borderId="0" xfId="0" applyFont="1" applyBorder="1">
      <alignment vertical="center"/>
    </xf>
    <xf numFmtId="0" fontId="13" fillId="0" borderId="0" xfId="0" applyFont="1" applyBorder="1">
      <alignmen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left" vertical="center"/>
    </xf>
    <xf numFmtId="49" fontId="4" fillId="0" borderId="0" xfId="0" applyNumberFormat="1" applyFont="1" applyBorder="1" applyAlignment="1">
      <alignment horizontal="center" vertical="center"/>
    </xf>
    <xf numFmtId="0" fontId="5" fillId="0" borderId="13" xfId="0" applyFont="1" applyBorder="1">
      <alignment vertical="center"/>
    </xf>
    <xf numFmtId="0" fontId="5" fillId="0" borderId="14" xfId="0" applyFont="1" applyFill="1" applyBorder="1" applyAlignment="1">
      <alignment horizontal="left" vertical="center" shrinkToFit="1"/>
    </xf>
    <xf numFmtId="0" fontId="5" fillId="0" borderId="11" xfId="0" applyFont="1" applyFill="1" applyBorder="1" applyAlignment="1">
      <alignment horizontal="left" vertical="center" shrinkToFit="1"/>
    </xf>
    <xf numFmtId="49" fontId="5" fillId="0" borderId="11" xfId="0" applyNumberFormat="1" applyFont="1" applyBorder="1" applyAlignment="1">
      <alignment vertical="center"/>
    </xf>
    <xf numFmtId="0" fontId="5" fillId="0" borderId="11" xfId="0" applyFont="1" applyBorder="1">
      <alignment vertical="center"/>
    </xf>
    <xf numFmtId="0" fontId="15" fillId="0" borderId="11" xfId="0" applyFont="1" applyBorder="1" applyAlignment="1">
      <alignment vertical="center"/>
    </xf>
    <xf numFmtId="0" fontId="5" fillId="0" borderId="11" xfId="0" applyFont="1" applyBorder="1" applyAlignment="1">
      <alignment horizontal="center" vertical="center"/>
    </xf>
    <xf numFmtId="49" fontId="15" fillId="0" borderId="11" xfId="0" applyNumberFormat="1" applyFont="1" applyBorder="1" applyAlignment="1">
      <alignment horizontal="center" vertical="center"/>
    </xf>
    <xf numFmtId="0" fontId="5" fillId="0" borderId="15" xfId="0" applyFont="1" applyFill="1" applyBorder="1" applyAlignment="1">
      <alignment horizontal="left" vertical="center" shrinkToFit="1"/>
    </xf>
    <xf numFmtId="0" fontId="5" fillId="0" borderId="0" xfId="0" applyFont="1" applyFill="1" applyBorder="1" applyAlignment="1">
      <alignment horizontal="left" vertical="center" shrinkToFit="1"/>
    </xf>
    <xf numFmtId="49" fontId="5" fillId="0" borderId="0" xfId="0" applyNumberFormat="1" applyFont="1" applyBorder="1" applyAlignment="1">
      <alignment horizontal="center" vertical="center" wrapText="1"/>
    </xf>
    <xf numFmtId="0" fontId="15" fillId="0" borderId="0" xfId="0" applyFont="1" applyBorder="1" applyAlignment="1">
      <alignment vertical="center"/>
    </xf>
    <xf numFmtId="49" fontId="15" fillId="0" borderId="0" xfId="0" applyNumberFormat="1" applyFont="1" applyBorder="1" applyAlignment="1">
      <alignment horizontal="center" vertical="center"/>
    </xf>
    <xf numFmtId="0" fontId="9" fillId="0" borderId="0" xfId="0" applyFont="1" applyBorder="1" applyAlignment="1">
      <alignment horizontal="center" vertical="center"/>
    </xf>
    <xf numFmtId="0" fontId="18" fillId="0" borderId="0" xfId="0" applyFont="1" applyBorder="1" applyAlignment="1">
      <alignment horizontal="left" vertical="center"/>
    </xf>
    <xf numFmtId="0" fontId="5" fillId="0" borderId="14" xfId="0" applyFont="1" applyBorder="1" applyAlignment="1">
      <alignment horizontal="center" vertical="center"/>
    </xf>
    <xf numFmtId="0" fontId="5" fillId="0" borderId="11" xfId="0" applyFont="1" applyBorder="1" applyAlignment="1">
      <alignment horizontal="left" vertical="center"/>
    </xf>
    <xf numFmtId="0" fontId="5" fillId="0" borderId="16" xfId="0" applyFont="1" applyBorder="1">
      <alignment vertical="center"/>
    </xf>
    <xf numFmtId="0" fontId="5" fillId="0" borderId="17" xfId="0" applyFont="1" applyBorder="1">
      <alignment vertical="center"/>
    </xf>
    <xf numFmtId="0" fontId="5" fillId="0" borderId="15" xfId="0" applyFont="1" applyBorder="1" applyAlignment="1">
      <alignment horizontal="center" vertical="center"/>
    </xf>
    <xf numFmtId="0" fontId="5" fillId="0" borderId="12" xfId="0" applyFont="1" applyBorder="1">
      <alignment vertical="center"/>
    </xf>
    <xf numFmtId="0" fontId="21" fillId="0" borderId="0"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49" fontId="26" fillId="0" borderId="0" xfId="0" applyNumberFormat="1" applyFont="1" applyBorder="1" applyAlignment="1">
      <alignment vertical="center"/>
    </xf>
    <xf numFmtId="0" fontId="5" fillId="0" borderId="1" xfId="0" applyFont="1" applyBorder="1">
      <alignment vertical="center"/>
    </xf>
    <xf numFmtId="49" fontId="4" fillId="0" borderId="0" xfId="0" applyNumberFormat="1" applyFont="1" applyAlignment="1">
      <alignment vertical="center"/>
    </xf>
    <xf numFmtId="49" fontId="10" fillId="0" borderId="0" xfId="0" applyNumberFormat="1" applyFont="1">
      <alignment vertical="center"/>
    </xf>
    <xf numFmtId="0" fontId="6" fillId="0" borderId="0" xfId="0" applyFont="1">
      <alignment vertical="center"/>
    </xf>
    <xf numFmtId="0" fontId="10" fillId="0" borderId="0" xfId="0" applyFont="1">
      <alignment vertical="center"/>
    </xf>
    <xf numFmtId="0" fontId="29"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pplyBorder="1" applyAlignment="1">
      <alignment horizontal="left" vertical="center" indent="1"/>
    </xf>
    <xf numFmtId="0" fontId="31" fillId="0" borderId="0" xfId="0" applyFont="1">
      <alignment vertical="center"/>
    </xf>
    <xf numFmtId="0" fontId="31" fillId="0" borderId="0" xfId="0" applyFont="1" applyBorder="1">
      <alignment vertical="center"/>
    </xf>
    <xf numFmtId="0" fontId="6" fillId="0" borderId="0" xfId="0" applyFont="1" applyAlignment="1">
      <alignment vertical="center"/>
    </xf>
    <xf numFmtId="0" fontId="6" fillId="0" borderId="0" xfId="0" applyFont="1" applyBorder="1">
      <alignment vertical="center"/>
    </xf>
    <xf numFmtId="0" fontId="10" fillId="0" borderId="0" xfId="0" applyFont="1" applyAlignment="1">
      <alignment vertical="center" wrapText="1"/>
    </xf>
    <xf numFmtId="0" fontId="55" fillId="0" borderId="0" xfId="0" applyFont="1" applyAlignment="1">
      <alignment vertical="center"/>
    </xf>
    <xf numFmtId="0" fontId="6" fillId="0" borderId="0" xfId="0" applyFont="1" applyAlignment="1">
      <alignment horizontal="left" vertical="center"/>
    </xf>
    <xf numFmtId="0" fontId="10" fillId="0" borderId="0" xfId="0" applyFont="1" applyFill="1">
      <alignment vertical="center"/>
    </xf>
    <xf numFmtId="0" fontId="10" fillId="0" borderId="0" xfId="0" applyFont="1" applyFill="1" applyBorder="1">
      <alignment vertical="center"/>
    </xf>
    <xf numFmtId="0" fontId="10" fillId="0" borderId="0" xfId="0" applyFont="1" applyFill="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8" fillId="0" borderId="0" xfId="2" applyFont="1" applyAlignment="1">
      <alignment vertical="center"/>
    </xf>
    <xf numFmtId="0" fontId="13" fillId="0" borderId="0" xfId="2" applyFont="1" applyAlignment="1">
      <alignment vertical="center"/>
    </xf>
    <xf numFmtId="0" fontId="5" fillId="0" borderId="0" xfId="2" applyFont="1" applyBorder="1" applyAlignment="1">
      <alignment horizontal="center"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0" xfId="2" applyFont="1" applyBorder="1" applyAlignment="1">
      <alignment vertical="center"/>
    </xf>
    <xf numFmtId="0" fontId="35" fillId="0" borderId="0" xfId="2" applyFont="1" applyBorder="1" applyAlignment="1">
      <alignment vertical="center"/>
    </xf>
    <xf numFmtId="176" fontId="35" fillId="0" borderId="0" xfId="2" applyNumberFormat="1" applyFont="1" applyBorder="1" applyAlignment="1">
      <alignment vertical="center"/>
    </xf>
    <xf numFmtId="0" fontId="9" fillId="0" borderId="0" xfId="2" applyFont="1" applyBorder="1" applyAlignment="1">
      <alignment vertical="center"/>
    </xf>
    <xf numFmtId="0" fontId="17" fillId="0" borderId="0" xfId="2" applyFont="1" applyBorder="1" applyAlignment="1">
      <alignment vertical="center"/>
    </xf>
    <xf numFmtId="0" fontId="29" fillId="0" borderId="0" xfId="2" applyFont="1" applyAlignment="1">
      <alignment vertical="center"/>
    </xf>
    <xf numFmtId="0" fontId="29" fillId="0" borderId="0" xfId="2" applyFont="1" applyAlignment="1">
      <alignment horizontal="center" vertical="center"/>
    </xf>
    <xf numFmtId="0" fontId="37" fillId="0" borderId="0" xfId="2" applyFont="1" applyAlignment="1">
      <alignment horizontal="center" vertical="center"/>
    </xf>
    <xf numFmtId="0" fontId="9" fillId="0" borderId="19" xfId="2" applyFont="1" applyBorder="1" applyAlignment="1">
      <alignment horizontal="center" vertical="center" shrinkToFit="1"/>
    </xf>
    <xf numFmtId="0" fontId="5" fillId="0" borderId="20" xfId="2" applyFont="1" applyBorder="1" applyAlignment="1">
      <alignment vertical="center" shrinkToFit="1"/>
    </xf>
    <xf numFmtId="0" fontId="5" fillId="0" borderId="21" xfId="2" applyFont="1" applyBorder="1" applyAlignment="1">
      <alignment vertical="center" shrinkToFit="1"/>
    </xf>
    <xf numFmtId="0" fontId="5" fillId="0" borderId="11" xfId="2" applyFont="1" applyBorder="1" applyAlignment="1">
      <alignment vertical="center" shrinkToFit="1"/>
    </xf>
    <xf numFmtId="0" fontId="5" fillId="0" borderId="22" xfId="2" applyFont="1" applyBorder="1" applyAlignment="1">
      <alignment vertical="center" shrinkToFit="1"/>
    </xf>
    <xf numFmtId="0" fontId="29" fillId="0" borderId="0" xfId="2" applyFont="1" applyBorder="1" applyAlignment="1">
      <alignment vertical="center"/>
    </xf>
    <xf numFmtId="0" fontId="9" fillId="0" borderId="0" xfId="2" applyFont="1" applyAlignment="1">
      <alignment vertical="center"/>
    </xf>
    <xf numFmtId="0" fontId="14" fillId="0" borderId="0" xfId="2" applyFont="1" applyAlignment="1">
      <alignment vertical="center"/>
    </xf>
    <xf numFmtId="0" fontId="24" fillId="0" borderId="0" xfId="2" applyFont="1" applyAlignment="1">
      <alignment horizontal="left" vertical="center"/>
    </xf>
    <xf numFmtId="176" fontId="9" fillId="0" borderId="23" xfId="2" applyNumberFormat="1" applyFont="1" applyBorder="1" applyAlignment="1">
      <alignment horizontal="right" vertical="center" shrinkToFit="1"/>
    </xf>
    <xf numFmtId="176" fontId="9" fillId="2" borderId="24" xfId="2" applyNumberFormat="1" applyFont="1" applyFill="1" applyBorder="1" applyAlignment="1">
      <alignment horizontal="right" vertical="center" shrinkToFit="1"/>
    </xf>
    <xf numFmtId="176" fontId="9" fillId="2" borderId="25" xfId="2" applyNumberFormat="1" applyFont="1" applyFill="1" applyBorder="1" applyAlignment="1">
      <alignment horizontal="right" vertical="center" shrinkToFit="1"/>
    </xf>
    <xf numFmtId="176" fontId="9" fillId="0" borderId="26" xfId="2" applyNumberFormat="1" applyFont="1" applyBorder="1" applyAlignment="1">
      <alignment horizontal="right" vertical="center" shrinkToFit="1"/>
    </xf>
    <xf numFmtId="176" fontId="9" fillId="2" borderId="27" xfId="2" applyNumberFormat="1" applyFont="1" applyFill="1" applyBorder="1" applyAlignment="1">
      <alignment horizontal="right" vertical="center" shrinkToFit="1"/>
    </xf>
    <xf numFmtId="176" fontId="9" fillId="2" borderId="28" xfId="2" applyNumberFormat="1" applyFont="1" applyFill="1" applyBorder="1" applyAlignment="1">
      <alignment horizontal="right" vertical="center" shrinkToFit="1"/>
    </xf>
    <xf numFmtId="176" fontId="9" fillId="0" borderId="29" xfId="2" applyNumberFormat="1" applyFont="1" applyBorder="1" applyAlignment="1">
      <alignment horizontal="right" vertical="center" shrinkToFit="1"/>
    </xf>
    <xf numFmtId="176" fontId="56" fillId="0" borderId="29" xfId="2" applyNumberFormat="1" applyFont="1" applyBorder="1" applyAlignment="1">
      <alignment horizontal="right" vertical="center" shrinkToFit="1"/>
    </xf>
    <xf numFmtId="176" fontId="9" fillId="0" borderId="30" xfId="2" applyNumberFormat="1" applyFont="1" applyBorder="1" applyAlignment="1">
      <alignment horizontal="right" vertical="center" shrinkToFit="1"/>
    </xf>
    <xf numFmtId="0" fontId="24" fillId="0" borderId="0" xfId="2" applyFont="1" applyAlignment="1">
      <alignment vertical="center"/>
    </xf>
    <xf numFmtId="0" fontId="6" fillId="0" borderId="0" xfId="2" applyFont="1" applyAlignment="1">
      <alignment vertical="center"/>
    </xf>
    <xf numFmtId="0" fontId="4" fillId="0" borderId="0" xfId="2" applyFont="1" applyAlignment="1">
      <alignment vertical="center"/>
    </xf>
    <xf numFmtId="176" fontId="56" fillId="0" borderId="31" xfId="2" applyNumberFormat="1" applyFont="1" applyFill="1" applyBorder="1" applyAlignment="1">
      <alignment horizontal="right" vertical="center" shrinkToFit="1"/>
    </xf>
    <xf numFmtId="176" fontId="9" fillId="2" borderId="32" xfId="2" applyNumberFormat="1" applyFont="1" applyFill="1" applyBorder="1" applyAlignment="1">
      <alignment horizontal="right" vertical="center" shrinkToFit="1"/>
    </xf>
    <xf numFmtId="176" fontId="9" fillId="4" borderId="24" xfId="2" applyNumberFormat="1" applyFont="1" applyFill="1" applyBorder="1" applyAlignment="1">
      <alignment horizontal="right" vertical="center" shrinkToFit="1"/>
    </xf>
    <xf numFmtId="0" fontId="21" fillId="0" borderId="0" xfId="2" applyFont="1" applyAlignment="1">
      <alignment horizontal="center" vertical="center"/>
    </xf>
    <xf numFmtId="0" fontId="10" fillId="0" borderId="0" xfId="2" applyFont="1" applyAlignment="1">
      <alignment vertical="center"/>
    </xf>
    <xf numFmtId="0" fontId="10" fillId="0" borderId="0" xfId="2" applyFont="1" applyAlignment="1">
      <alignment horizontal="center" vertical="center"/>
    </xf>
    <xf numFmtId="0" fontId="57" fillId="0" borderId="0" xfId="2" applyFont="1" applyFill="1" applyAlignment="1">
      <alignment vertical="center"/>
    </xf>
    <xf numFmtId="0" fontId="57" fillId="0" borderId="0" xfId="2" applyFont="1" applyAlignment="1">
      <alignment vertical="center"/>
    </xf>
    <xf numFmtId="0" fontId="5" fillId="0" borderId="4" xfId="2" applyFont="1" applyBorder="1" applyAlignment="1">
      <alignment horizontal="left" vertical="center" shrinkToFit="1"/>
    </xf>
    <xf numFmtId="0" fontId="5" fillId="0" borderId="18" xfId="2" applyFont="1" applyBorder="1" applyAlignment="1">
      <alignment horizontal="distributed" vertical="center"/>
    </xf>
    <xf numFmtId="0" fontId="5" fillId="0" borderId="33" xfId="2" applyFont="1" applyBorder="1" applyAlignment="1">
      <alignment horizontal="distributed" vertical="center"/>
    </xf>
    <xf numFmtId="0" fontId="5" fillId="0" borderId="34" xfId="2" applyFont="1" applyBorder="1" applyAlignment="1">
      <alignment horizontal="distributed" vertical="center"/>
    </xf>
    <xf numFmtId="0" fontId="5" fillId="0" borderId="9" xfId="2" applyFont="1" applyBorder="1" applyAlignment="1">
      <alignment horizontal="right" vertical="center" wrapText="1"/>
    </xf>
    <xf numFmtId="0" fontId="5" fillId="0" borderId="15" xfId="2" applyFont="1" applyBorder="1" applyAlignment="1">
      <alignment vertical="center" wrapText="1"/>
    </xf>
    <xf numFmtId="0" fontId="5" fillId="0" borderId="35" xfId="2" applyFont="1" applyBorder="1" applyAlignment="1">
      <alignment vertical="center"/>
    </xf>
    <xf numFmtId="0" fontId="5" fillId="0" borderId="36" xfId="2" applyFont="1" applyBorder="1" applyAlignment="1">
      <alignment horizontal="left" vertical="center" shrinkToFit="1"/>
    </xf>
    <xf numFmtId="0" fontId="5" fillId="0" borderId="36" xfId="2" applyFont="1" applyBorder="1" applyAlignment="1">
      <alignment horizontal="right" vertical="center" wrapText="1"/>
    </xf>
    <xf numFmtId="0" fontId="5" fillId="0" borderId="37" xfId="2" applyFont="1" applyBorder="1" applyAlignment="1">
      <alignment vertical="center" wrapText="1"/>
    </xf>
    <xf numFmtId="176" fontId="9" fillId="2" borderId="38" xfId="2" applyNumberFormat="1" applyFont="1" applyFill="1" applyBorder="1" applyAlignment="1">
      <alignment horizontal="right" vertical="center" shrinkToFit="1"/>
    </xf>
    <xf numFmtId="176" fontId="9" fillId="2" borderId="39" xfId="2" applyNumberFormat="1" applyFont="1" applyFill="1" applyBorder="1" applyAlignment="1">
      <alignment horizontal="right" vertical="center" shrinkToFit="1"/>
    </xf>
    <xf numFmtId="0" fontId="14" fillId="0" borderId="0" xfId="0" applyFont="1" applyAlignment="1">
      <alignment vertical="center"/>
    </xf>
    <xf numFmtId="0" fontId="24" fillId="0" borderId="0" xfId="0" applyFont="1" applyAlignment="1">
      <alignment horizontal="left" vertical="center"/>
    </xf>
    <xf numFmtId="0" fontId="11" fillId="0" borderId="0" xfId="2" applyFont="1" applyAlignment="1">
      <alignment vertical="center"/>
    </xf>
    <xf numFmtId="0" fontId="11" fillId="0" borderId="0" xfId="2" applyFont="1" applyFill="1" applyBorder="1" applyAlignment="1">
      <alignment vertical="center"/>
    </xf>
    <xf numFmtId="0" fontId="5" fillId="0" borderId="37" xfId="2" applyFont="1" applyFill="1" applyBorder="1" applyAlignment="1">
      <alignment vertical="center" wrapText="1"/>
    </xf>
    <xf numFmtId="0" fontId="5" fillId="0" borderId="9" xfId="2" applyFont="1" applyFill="1" applyBorder="1" applyAlignment="1">
      <alignment horizontal="right" vertical="center" wrapText="1"/>
    </xf>
    <xf numFmtId="0" fontId="5" fillId="0" borderId="18" xfId="2" applyFont="1" applyFill="1" applyBorder="1" applyAlignment="1">
      <alignment horizontal="distributed" vertical="center"/>
    </xf>
    <xf numFmtId="0" fontId="5" fillId="0" borderId="18" xfId="2" applyFont="1" applyFill="1" applyBorder="1" applyAlignment="1">
      <alignment horizontal="center" vertical="center"/>
    </xf>
    <xf numFmtId="0" fontId="5" fillId="0" borderId="33"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15" xfId="2" applyFont="1" applyFill="1" applyBorder="1" applyAlignment="1">
      <alignment vertical="center" wrapText="1"/>
    </xf>
    <xf numFmtId="0" fontId="5" fillId="0" borderId="36" xfId="2" applyFont="1" applyFill="1" applyBorder="1" applyAlignment="1">
      <alignment horizontal="right" vertical="center" wrapText="1"/>
    </xf>
    <xf numFmtId="0" fontId="5" fillId="0" borderId="36" xfId="2" applyFont="1" applyFill="1" applyBorder="1" applyAlignment="1">
      <alignment horizontal="left" vertical="center" shrinkToFit="1"/>
    </xf>
    <xf numFmtId="0" fontId="5" fillId="0" borderId="4" xfId="2" applyFont="1" applyFill="1" applyBorder="1" applyAlignment="1">
      <alignment horizontal="left" vertical="center" shrinkToFit="1"/>
    </xf>
    <xf numFmtId="0" fontId="5" fillId="0" borderId="35" xfId="2" applyFont="1" applyFill="1" applyBorder="1" applyAlignment="1">
      <alignment vertical="center"/>
    </xf>
    <xf numFmtId="176" fontId="9" fillId="0" borderId="29" xfId="2" applyNumberFormat="1" applyFont="1" applyFill="1" applyBorder="1" applyAlignment="1">
      <alignment horizontal="right" vertical="center" shrinkToFit="1"/>
    </xf>
    <xf numFmtId="176" fontId="56" fillId="0" borderId="29" xfId="2" applyNumberFormat="1" applyFont="1" applyFill="1" applyBorder="1" applyAlignment="1">
      <alignment horizontal="right" vertical="center" shrinkToFit="1"/>
    </xf>
    <xf numFmtId="176" fontId="9" fillId="0" borderId="30" xfId="2" applyNumberFormat="1" applyFont="1" applyFill="1" applyBorder="1" applyAlignment="1">
      <alignment horizontal="right" vertical="center" shrinkToFit="1"/>
    </xf>
    <xf numFmtId="176" fontId="9" fillId="0" borderId="26" xfId="2" applyNumberFormat="1" applyFont="1" applyFill="1" applyBorder="1" applyAlignment="1">
      <alignment horizontal="right" vertical="center" shrinkToFit="1"/>
    </xf>
    <xf numFmtId="0" fontId="4" fillId="0" borderId="0" xfId="2" applyFont="1" applyAlignment="1">
      <alignment horizontal="center" vertical="center"/>
    </xf>
    <xf numFmtId="0" fontId="4" fillId="0" borderId="0" xfId="2" applyFont="1" applyAlignment="1">
      <alignment horizontal="right" vertical="center"/>
    </xf>
    <xf numFmtId="176" fontId="9" fillId="5" borderId="23" xfId="2" applyNumberFormat="1" applyFont="1" applyFill="1" applyBorder="1" applyAlignment="1" applyProtection="1">
      <alignment horizontal="right" vertical="center" shrinkToFit="1"/>
      <protection locked="0"/>
    </xf>
    <xf numFmtId="176" fontId="9" fillId="5" borderId="40" xfId="2" applyNumberFormat="1" applyFont="1" applyFill="1" applyBorder="1" applyAlignment="1" applyProtection="1">
      <alignment horizontal="right" vertical="center" shrinkToFit="1"/>
      <protection locked="0"/>
    </xf>
    <xf numFmtId="176" fontId="9" fillId="5" borderId="41" xfId="2" applyNumberFormat="1" applyFont="1" applyFill="1" applyBorder="1" applyAlignment="1" applyProtection="1">
      <alignment horizontal="right" vertical="center" shrinkToFit="1"/>
      <protection locked="0"/>
    </xf>
    <xf numFmtId="176" fontId="9" fillId="5" borderId="42" xfId="2" applyNumberFormat="1" applyFont="1" applyFill="1" applyBorder="1" applyAlignment="1" applyProtection="1">
      <alignment horizontal="right" vertical="center" shrinkToFit="1"/>
      <protection locked="0"/>
    </xf>
    <xf numFmtId="176" fontId="56" fillId="5" borderId="31" xfId="2" applyNumberFormat="1" applyFont="1" applyFill="1" applyBorder="1" applyAlignment="1" applyProtection="1">
      <alignment horizontal="right" vertical="center" shrinkToFit="1"/>
      <protection locked="0"/>
    </xf>
    <xf numFmtId="176" fontId="9" fillId="4" borderId="24" xfId="2" applyNumberFormat="1" applyFont="1" applyFill="1" applyBorder="1" applyAlignment="1" applyProtection="1">
      <alignment horizontal="right" vertical="center" shrinkToFi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2" xfId="0" applyNumberFormat="1" applyFont="1" applyBorder="1" applyAlignment="1">
      <alignment horizontal="left" vertical="center"/>
    </xf>
    <xf numFmtId="49" fontId="4" fillId="0" borderId="6" xfId="0" applyNumberFormat="1" applyFont="1" applyBorder="1" applyAlignment="1">
      <alignment horizontal="center" vertical="center"/>
    </xf>
    <xf numFmtId="0" fontId="9" fillId="0" borderId="0" xfId="0" applyNumberFormat="1" applyFont="1">
      <alignment vertical="center"/>
    </xf>
    <xf numFmtId="0" fontId="9" fillId="0" borderId="0" xfId="0" applyFont="1">
      <alignment vertical="center"/>
    </xf>
    <xf numFmtId="0" fontId="5" fillId="0" borderId="8" xfId="0" applyFont="1" applyBorder="1" applyAlignment="1">
      <alignment horizontal="left" vertical="center" indent="3"/>
    </xf>
    <xf numFmtId="49" fontId="4" fillId="0" borderId="0" xfId="0" applyNumberFormat="1" applyFont="1" applyBorder="1" applyAlignment="1">
      <alignment horizontal="right" vertical="center"/>
    </xf>
    <xf numFmtId="0" fontId="4" fillId="0" borderId="0" xfId="0" applyFont="1" applyFill="1" applyBorder="1" applyAlignment="1">
      <alignment vertical="center" wrapText="1"/>
    </xf>
    <xf numFmtId="0" fontId="4" fillId="0" borderId="9" xfId="0" applyFont="1" applyFill="1" applyBorder="1" applyAlignment="1">
      <alignment horizontal="center" vertical="center" wrapText="1"/>
    </xf>
    <xf numFmtId="49" fontId="4" fillId="0" borderId="9" xfId="0" applyNumberFormat="1" applyFont="1" applyBorder="1" applyAlignment="1">
      <alignment horizontal="left" vertical="center"/>
    </xf>
    <xf numFmtId="0" fontId="4" fillId="0" borderId="11" xfId="0" applyFont="1" applyFill="1" applyBorder="1" applyAlignment="1">
      <alignment horizontal="center" vertical="center" wrapText="1"/>
    </xf>
    <xf numFmtId="0" fontId="4" fillId="0" borderId="11" xfId="0" applyFont="1" applyBorder="1">
      <alignment vertical="center"/>
    </xf>
    <xf numFmtId="0" fontId="4" fillId="0" borderId="6" xfId="0" applyFont="1" applyBorder="1" applyAlignment="1">
      <alignment vertical="center" shrinkToFit="1"/>
    </xf>
    <xf numFmtId="49" fontId="4" fillId="0" borderId="8" xfId="0" applyNumberFormat="1" applyFont="1" applyBorder="1" applyAlignment="1">
      <alignment horizontal="center" vertical="center"/>
    </xf>
    <xf numFmtId="0" fontId="5" fillId="0" borderId="5" xfId="0" applyFont="1" applyBorder="1">
      <alignment vertical="center"/>
    </xf>
    <xf numFmtId="0" fontId="5" fillId="0" borderId="6" xfId="0" applyFont="1" applyBorder="1" applyAlignment="1">
      <alignment vertical="center" shrinkToFit="1"/>
    </xf>
    <xf numFmtId="0" fontId="5" fillId="0" borderId="0" xfId="0" applyFont="1" applyAlignment="1">
      <alignment horizontal="right" vertical="center"/>
    </xf>
    <xf numFmtId="0" fontId="25" fillId="0" borderId="0" xfId="0" applyFont="1" applyBorder="1">
      <alignment vertical="center"/>
    </xf>
    <xf numFmtId="49" fontId="25" fillId="0" borderId="0" xfId="0" applyNumberFormat="1" applyFont="1" applyBorder="1" applyAlignment="1">
      <alignment horizontal="center" vertical="center"/>
    </xf>
    <xf numFmtId="49" fontId="4" fillId="0" borderId="8" xfId="0" applyNumberFormat="1" applyFont="1" applyBorder="1" applyAlignment="1">
      <alignment vertical="center"/>
    </xf>
    <xf numFmtId="0" fontId="9" fillId="0" borderId="6" xfId="0" applyFont="1" applyBorder="1" applyAlignment="1">
      <alignment horizontal="right" vertical="center"/>
    </xf>
    <xf numFmtId="0" fontId="5" fillId="0" borderId="0" xfId="0" applyFont="1" applyBorder="1" applyAlignment="1">
      <alignment horizontal="left" vertical="center" indent="3"/>
    </xf>
    <xf numFmtId="0" fontId="5" fillId="0" borderId="8" xfId="0" applyFont="1" applyFill="1" applyBorder="1" applyAlignment="1">
      <alignment vertical="center"/>
    </xf>
    <xf numFmtId="49" fontId="25" fillId="0" borderId="6" xfId="0" applyNumberFormat="1" applyFont="1" applyBorder="1" applyAlignment="1">
      <alignment horizontal="center" vertical="center"/>
    </xf>
    <xf numFmtId="0" fontId="25" fillId="0" borderId="6" xfId="0" applyFont="1" applyBorder="1">
      <alignment vertical="center"/>
    </xf>
    <xf numFmtId="49" fontId="4" fillId="0" borderId="2" xfId="0" applyNumberFormat="1" applyFont="1" applyBorder="1" applyAlignment="1">
      <alignment horizontal="center" vertical="center"/>
    </xf>
    <xf numFmtId="49" fontId="4" fillId="0" borderId="6" xfId="0" applyNumberFormat="1" applyFont="1" applyBorder="1" applyAlignment="1">
      <alignment vertical="center" shrinkToFit="1"/>
    </xf>
    <xf numFmtId="0" fontId="5" fillId="0" borderId="7" xfId="0" applyFont="1" applyBorder="1" applyAlignment="1">
      <alignment vertical="center" shrinkToFit="1"/>
    </xf>
    <xf numFmtId="0" fontId="4" fillId="0" borderId="7" xfId="0" applyFont="1" applyBorder="1" applyAlignment="1">
      <alignment vertical="center" shrinkToFit="1"/>
    </xf>
    <xf numFmtId="49" fontId="5" fillId="0" borderId="0" xfId="0" applyNumberFormat="1" applyFont="1" applyAlignment="1">
      <alignment horizontal="right" vertical="center"/>
    </xf>
    <xf numFmtId="49" fontId="5" fillId="0" borderId="2" xfId="0" applyNumberFormat="1" applyFont="1" applyBorder="1" applyAlignment="1">
      <alignment horizontal="right" vertical="center"/>
    </xf>
    <xf numFmtId="49" fontId="5" fillId="0" borderId="6" xfId="0" applyNumberFormat="1" applyFont="1" applyBorder="1" applyAlignment="1">
      <alignment horizontal="right" vertical="center"/>
    </xf>
    <xf numFmtId="49" fontId="4" fillId="0" borderId="2" xfId="0" applyNumberFormat="1" applyFont="1" applyBorder="1" applyAlignment="1">
      <alignment horizontal="right" vertical="center"/>
    </xf>
    <xf numFmtId="0" fontId="5" fillId="0" borderId="0" xfId="0" applyFont="1" applyBorder="1" applyAlignment="1">
      <alignment horizontal="right" vertical="center"/>
    </xf>
    <xf numFmtId="0" fontId="25" fillId="0" borderId="0" xfId="0" applyFont="1" applyBorder="1" applyAlignment="1">
      <alignment horizontal="right" vertical="center"/>
    </xf>
    <xf numFmtId="0" fontId="25" fillId="0" borderId="6" xfId="0" applyFont="1" applyBorder="1" applyAlignment="1">
      <alignment horizontal="right" vertical="center"/>
    </xf>
    <xf numFmtId="49" fontId="4" fillId="0" borderId="6" xfId="0" applyNumberFormat="1" applyFont="1" applyBorder="1" applyAlignment="1">
      <alignment horizontal="right" vertical="center"/>
    </xf>
    <xf numFmtId="0" fontId="5" fillId="0" borderId="2" xfId="0" applyFont="1" applyBorder="1" applyAlignment="1">
      <alignment horizontal="right" vertical="center"/>
    </xf>
    <xf numFmtId="49" fontId="4" fillId="0" borderId="0" xfId="0" applyNumberFormat="1" applyFont="1" applyFill="1" applyBorder="1" applyAlignment="1">
      <alignment horizontal="right" vertical="center" shrinkToFit="1"/>
    </xf>
    <xf numFmtId="0" fontId="4" fillId="0" borderId="43" xfId="0" applyNumberFormat="1" applyFont="1" applyBorder="1" applyAlignment="1">
      <alignment vertical="center" shrinkToFit="1"/>
    </xf>
    <xf numFmtId="0" fontId="5" fillId="0" borderId="0" xfId="0" applyFont="1" applyFill="1" applyBorder="1" applyAlignment="1">
      <alignment vertical="center"/>
    </xf>
    <xf numFmtId="49" fontId="4" fillId="0" borderId="43" xfId="0" applyNumberFormat="1" applyFont="1" applyBorder="1" applyAlignment="1">
      <alignment horizontal="center" vertical="center"/>
    </xf>
    <xf numFmtId="49" fontId="10" fillId="0" borderId="0" xfId="0" applyNumberFormat="1" applyFont="1" applyBorder="1" applyAlignment="1">
      <alignment horizontal="center" vertical="center" wrapText="1"/>
    </xf>
    <xf numFmtId="0" fontId="4" fillId="5" borderId="11" xfId="2" applyFont="1" applyFill="1" applyBorder="1" applyAlignment="1" applyProtection="1">
      <alignment vertical="center"/>
      <protection locked="0"/>
    </xf>
    <xf numFmtId="0" fontId="4" fillId="0" borderId="11" xfId="2" applyFont="1" applyFill="1" applyBorder="1" applyAlignment="1" applyProtection="1">
      <alignment vertical="center"/>
      <protection locked="0"/>
    </xf>
    <xf numFmtId="0" fontId="4" fillId="0" borderId="0" xfId="2" applyFont="1" applyFill="1" applyBorder="1" applyAlignment="1" applyProtection="1">
      <alignment horizontal="right" vertical="center"/>
      <protection locked="0"/>
    </xf>
    <xf numFmtId="0" fontId="4" fillId="0" borderId="0" xfId="2" applyFont="1" applyBorder="1" applyAlignment="1">
      <alignment horizontal="right" vertical="center"/>
    </xf>
    <xf numFmtId="0" fontId="5" fillId="0" borderId="18"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44" xfId="2" applyFont="1" applyBorder="1" applyAlignment="1">
      <alignment horizontal="right" vertical="center" shrinkToFit="1"/>
    </xf>
    <xf numFmtId="0" fontId="13" fillId="0" borderId="0" xfId="2" applyFont="1" applyAlignment="1">
      <alignment horizontal="right" vertical="center"/>
    </xf>
    <xf numFmtId="0" fontId="4" fillId="0" borderId="0" xfId="2" applyFont="1" applyAlignment="1">
      <alignment horizontal="left" vertical="center"/>
    </xf>
    <xf numFmtId="0" fontId="4" fillId="0" borderId="0" xfId="2" applyFont="1" applyBorder="1" applyAlignment="1">
      <alignment vertical="center"/>
    </xf>
    <xf numFmtId="0" fontId="23" fillId="0" borderId="0" xfId="2" applyFont="1" applyBorder="1" applyAlignment="1">
      <alignment vertical="center"/>
    </xf>
    <xf numFmtId="0" fontId="4" fillId="0" borderId="0" xfId="2" applyFont="1" applyBorder="1" applyAlignment="1"/>
    <xf numFmtId="0" fontId="8" fillId="0" borderId="0" xfId="0" applyNumberFormat="1" applyFont="1" applyBorder="1" applyAlignment="1">
      <alignment horizontal="center" vertical="center"/>
    </xf>
    <xf numFmtId="0" fontId="5" fillId="0" borderId="45" xfId="2" applyFont="1" applyBorder="1" applyAlignment="1">
      <alignment vertical="center" shrinkToFit="1"/>
    </xf>
    <xf numFmtId="0" fontId="4" fillId="0" borderId="0" xfId="0" applyFont="1" applyBorder="1" applyAlignment="1">
      <alignment horizontal="left" vertical="center"/>
    </xf>
    <xf numFmtId="0" fontId="5" fillId="0" borderId="15" xfId="0" applyFont="1" applyBorder="1">
      <alignment vertical="center"/>
    </xf>
    <xf numFmtId="176" fontId="9" fillId="2" borderId="46" xfId="2" applyNumberFormat="1" applyFont="1" applyFill="1" applyBorder="1" applyAlignment="1">
      <alignment horizontal="right" vertical="center" shrinkToFit="1"/>
    </xf>
    <xf numFmtId="0" fontId="25" fillId="0" borderId="9" xfId="0" applyFont="1" applyBorder="1" applyAlignment="1">
      <alignment vertical="center"/>
    </xf>
    <xf numFmtId="0" fontId="4" fillId="0" borderId="45" xfId="2" applyFont="1" applyBorder="1" applyAlignment="1">
      <alignment vertical="center"/>
    </xf>
    <xf numFmtId="0" fontId="4" fillId="0" borderId="11" xfId="2" applyFont="1" applyFill="1" applyBorder="1" applyAlignment="1">
      <alignment vertical="center"/>
    </xf>
    <xf numFmtId="0" fontId="4" fillId="0" borderId="11" xfId="2" applyFont="1" applyFill="1" applyBorder="1" applyAlignment="1">
      <alignment horizontal="right" vertical="center"/>
    </xf>
    <xf numFmtId="0" fontId="5" fillId="0" borderId="47" xfId="2" applyFont="1" applyFill="1" applyBorder="1" applyAlignment="1">
      <alignment horizontal="right" vertical="center"/>
    </xf>
    <xf numFmtId="0" fontId="5" fillId="0" borderId="48" xfId="2" applyFont="1" applyFill="1" applyBorder="1" applyAlignment="1">
      <alignment horizontal="right" vertical="center"/>
    </xf>
    <xf numFmtId="0" fontId="5" fillId="0" borderId="49" xfId="2" applyFont="1" applyFill="1" applyBorder="1" applyAlignment="1">
      <alignment horizontal="right" vertical="center"/>
    </xf>
    <xf numFmtId="0" fontId="5" fillId="0" borderId="50" xfId="2" applyFont="1" applyFill="1" applyBorder="1" applyAlignment="1">
      <alignment horizontal="right" vertical="center"/>
    </xf>
    <xf numFmtId="0" fontId="5" fillId="0" borderId="0" xfId="2" applyFont="1" applyFill="1" applyBorder="1" applyAlignment="1">
      <alignment vertical="center"/>
    </xf>
    <xf numFmtId="49" fontId="4" fillId="5" borderId="0" xfId="0" applyNumberFormat="1" applyFont="1" applyFill="1" applyBorder="1" applyAlignment="1" applyProtection="1">
      <alignment horizontal="right" vertical="center" shrinkToFit="1"/>
      <protection locked="0"/>
    </xf>
    <xf numFmtId="0" fontId="5" fillId="0" borderId="47" xfId="2" applyFont="1" applyBorder="1" applyAlignment="1">
      <alignment vertical="center" shrinkToFit="1"/>
    </xf>
    <xf numFmtId="0" fontId="5" fillId="0" borderId="48" xfId="2" applyFont="1" applyBorder="1" applyAlignment="1">
      <alignment vertical="center" shrinkToFit="1"/>
    </xf>
    <xf numFmtId="0" fontId="5" fillId="0" borderId="49" xfId="2" applyFont="1" applyBorder="1" applyAlignment="1">
      <alignment vertical="center" shrinkToFit="1"/>
    </xf>
    <xf numFmtId="0" fontId="5" fillId="0" borderId="50" xfId="2" applyFont="1" applyBorder="1" applyAlignment="1">
      <alignment vertical="center" shrinkToFit="1"/>
    </xf>
    <xf numFmtId="0" fontId="4" fillId="0" borderId="0" xfId="2" applyFont="1" applyFill="1"/>
    <xf numFmtId="0" fontId="4" fillId="0" borderId="0" xfId="2" applyFont="1" applyFill="1" applyBorder="1" applyAlignment="1">
      <alignment vertical="center"/>
    </xf>
    <xf numFmtId="0" fontId="4" fillId="0" borderId="40" xfId="2" applyFont="1" applyFill="1" applyBorder="1" applyAlignment="1">
      <alignment horizontal="center" vertical="center" wrapText="1"/>
    </xf>
    <xf numFmtId="0" fontId="5" fillId="0" borderId="0" xfId="2" applyFont="1" applyFill="1"/>
    <xf numFmtId="0" fontId="5" fillId="0" borderId="0" xfId="2" applyFont="1" applyFill="1" applyAlignment="1">
      <alignment vertical="center"/>
    </xf>
    <xf numFmtId="0" fontId="4" fillId="0" borderId="0" xfId="2" applyFont="1" applyFill="1" applyBorder="1"/>
    <xf numFmtId="0" fontId="4" fillId="0" borderId="0" xfId="2" applyFont="1" applyFill="1" applyBorder="1" applyAlignment="1"/>
    <xf numFmtId="0" fontId="4" fillId="0" borderId="0" xfId="0" applyFont="1" applyFill="1" applyBorder="1" applyAlignment="1">
      <alignment horizontal="left" vertical="center"/>
    </xf>
    <xf numFmtId="0" fontId="4" fillId="0" borderId="12" xfId="2" applyFont="1" applyFill="1" applyBorder="1"/>
    <xf numFmtId="0" fontId="25" fillId="0" borderId="9" xfId="2" applyFont="1" applyFill="1" applyBorder="1" applyAlignment="1">
      <alignment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4" fillId="0" borderId="15" xfId="2" applyFont="1" applyFill="1" applyBorder="1"/>
    <xf numFmtId="0" fontId="15" fillId="0" borderId="0" xfId="2" applyFont="1" applyFill="1" applyBorder="1" applyAlignment="1">
      <alignment vertical="center"/>
    </xf>
    <xf numFmtId="0" fontId="5" fillId="0" borderId="13" xfId="2" applyFont="1" applyFill="1" applyBorder="1" applyAlignment="1">
      <alignment vertical="center"/>
    </xf>
    <xf numFmtId="0" fontId="10" fillId="0" borderId="0" xfId="2" applyFont="1" applyFill="1" applyBorder="1" applyAlignment="1">
      <alignment vertical="center"/>
    </xf>
    <xf numFmtId="0" fontId="4" fillId="0" borderId="13" xfId="2" applyFont="1" applyFill="1" applyBorder="1" applyAlignment="1">
      <alignment vertical="center"/>
    </xf>
    <xf numFmtId="0" fontId="4" fillId="0" borderId="13" xfId="2" applyFont="1" applyFill="1" applyBorder="1"/>
    <xf numFmtId="0" fontId="42" fillId="0" borderId="13" xfId="2" applyFont="1" applyFill="1" applyBorder="1" applyAlignment="1">
      <alignment vertical="center" wrapText="1"/>
    </xf>
    <xf numFmtId="0" fontId="44" fillId="0" borderId="13" xfId="0" applyFont="1" applyBorder="1" applyAlignment="1">
      <alignment vertical="center" wrapText="1"/>
    </xf>
    <xf numFmtId="0" fontId="43" fillId="0" borderId="0" xfId="2" applyFont="1" applyFill="1" applyBorder="1"/>
    <xf numFmtId="0" fontId="44" fillId="0" borderId="13" xfId="2" applyFont="1" applyFill="1" applyBorder="1"/>
    <xf numFmtId="0" fontId="4" fillId="0" borderId="14" xfId="2" applyFont="1" applyFill="1" applyBorder="1"/>
    <xf numFmtId="0" fontId="4" fillId="0" borderId="11" xfId="2" applyFont="1" applyFill="1" applyBorder="1"/>
    <xf numFmtId="0" fontId="4" fillId="0" borderId="17" xfId="2" applyFont="1" applyFill="1" applyBorder="1"/>
    <xf numFmtId="0" fontId="10" fillId="0" borderId="0" xfId="2" applyFont="1" applyFill="1" applyBorder="1" applyAlignment="1">
      <alignment vertical="center" shrinkToFit="1"/>
    </xf>
    <xf numFmtId="0" fontId="9" fillId="0" borderId="0" xfId="2" applyFont="1" applyFill="1" applyBorder="1" applyAlignment="1">
      <alignment vertical="center"/>
    </xf>
    <xf numFmtId="0" fontId="9" fillId="0" borderId="0" xfId="2" applyFont="1" applyFill="1"/>
    <xf numFmtId="0" fontId="44" fillId="0" borderId="0" xfId="2" applyFont="1" applyFill="1" applyBorder="1" applyAlignment="1">
      <alignment vertical="center"/>
    </xf>
    <xf numFmtId="0" fontId="9" fillId="0" borderId="0" xfId="4" applyFont="1" applyAlignment="1">
      <alignment vertical="center"/>
    </xf>
    <xf numFmtId="0" fontId="10" fillId="0" borderId="0" xfId="4" applyFont="1" applyAlignment="1">
      <alignment horizontal="center" vertical="center"/>
    </xf>
    <xf numFmtId="0" fontId="10" fillId="0" borderId="0" xfId="4" applyFont="1" applyAlignment="1">
      <alignment vertical="center"/>
    </xf>
    <xf numFmtId="0" fontId="9" fillId="0" borderId="0" xfId="4" applyFont="1" applyAlignment="1">
      <alignment horizontal="center" vertical="center"/>
    </xf>
    <xf numFmtId="0" fontId="9" fillId="0" borderId="51" xfId="4" applyFont="1" applyBorder="1" applyAlignment="1">
      <alignment horizontal="center" vertical="center"/>
    </xf>
    <xf numFmtId="0" fontId="14" fillId="0" borderId="52" xfId="4" applyFont="1" applyBorder="1" applyAlignment="1">
      <alignment horizontal="center" vertical="center"/>
    </xf>
    <xf numFmtId="0" fontId="9" fillId="0" borderId="53" xfId="4" applyFont="1" applyBorder="1" applyAlignment="1">
      <alignment horizontal="center" vertical="center"/>
    </xf>
    <xf numFmtId="0" fontId="9" fillId="0" borderId="54" xfId="4" applyFont="1" applyBorder="1" applyAlignment="1">
      <alignment horizontal="center" vertical="center"/>
    </xf>
    <xf numFmtId="0" fontId="9" fillId="0" borderId="55" xfId="4" applyFont="1" applyBorder="1" applyAlignment="1">
      <alignment horizontal="left" vertical="center"/>
    </xf>
    <xf numFmtId="0" fontId="9" fillId="0" borderId="56" xfId="4" applyFont="1" applyBorder="1" applyAlignment="1">
      <alignment horizontal="left" vertical="center"/>
    </xf>
    <xf numFmtId="0" fontId="9" fillId="0" borderId="57" xfId="4" applyFont="1" applyBorder="1" applyAlignment="1">
      <alignment horizontal="center" vertical="center"/>
    </xf>
    <xf numFmtId="0" fontId="9" fillId="0" borderId="58" xfId="4" applyFont="1" applyBorder="1" applyAlignment="1">
      <alignment horizontal="center" vertical="center"/>
    </xf>
    <xf numFmtId="0" fontId="9" fillId="0" borderId="56" xfId="4" applyFont="1" applyBorder="1" applyAlignment="1">
      <alignment vertical="center"/>
    </xf>
    <xf numFmtId="0" fontId="9" fillId="0" borderId="59" xfId="4" applyFont="1" applyBorder="1" applyAlignment="1">
      <alignment horizontal="center" vertical="center"/>
    </xf>
    <xf numFmtId="0" fontId="9" fillId="0" borderId="58" xfId="4" applyFont="1" applyBorder="1" applyAlignment="1">
      <alignment horizontal="left" vertical="center"/>
    </xf>
    <xf numFmtId="0" fontId="9" fillId="0" borderId="60" xfId="4" applyFont="1" applyBorder="1" applyAlignment="1">
      <alignment vertical="center"/>
    </xf>
    <xf numFmtId="0" fontId="9" fillId="0" borderId="0" xfId="4" applyFont="1" applyAlignment="1">
      <alignment vertical="center" wrapText="1"/>
    </xf>
    <xf numFmtId="0" fontId="9" fillId="0" borderId="61" xfId="2" applyFont="1" applyBorder="1" applyAlignment="1">
      <alignment horizontal="center" vertical="center"/>
    </xf>
    <xf numFmtId="176" fontId="9" fillId="0" borderId="62" xfId="2" applyNumberFormat="1" applyFont="1" applyBorder="1" applyAlignment="1">
      <alignment vertical="center" shrinkToFit="1"/>
    </xf>
    <xf numFmtId="176" fontId="9" fillId="5" borderId="41" xfId="2" applyNumberFormat="1" applyFont="1" applyFill="1" applyBorder="1" applyAlignment="1" applyProtection="1">
      <alignment horizontal="center" vertical="center" shrinkToFit="1"/>
      <protection locked="0"/>
    </xf>
    <xf numFmtId="0" fontId="5" fillId="0" borderId="33" xfId="2" applyFont="1" applyBorder="1" applyAlignment="1">
      <alignment horizontal="center" vertical="center"/>
    </xf>
    <xf numFmtId="0" fontId="14" fillId="0" borderId="63" xfId="2" applyNumberFormat="1" applyFont="1" applyBorder="1" applyAlignment="1">
      <alignment vertical="center"/>
    </xf>
    <xf numFmtId="0" fontId="14" fillId="0" borderId="64" xfId="2" applyNumberFormat="1" applyFont="1" applyBorder="1" applyAlignment="1">
      <alignment vertical="center"/>
    </xf>
    <xf numFmtId="0" fontId="14" fillId="0" borderId="65" xfId="2" applyNumberFormat="1" applyFont="1" applyBorder="1" applyAlignment="1">
      <alignment vertical="center"/>
    </xf>
    <xf numFmtId="0" fontId="14" fillId="0" borderId="0" xfId="2" applyNumberFormat="1" applyFont="1" applyAlignment="1">
      <alignment vertical="center"/>
    </xf>
    <xf numFmtId="0" fontId="5" fillId="0" borderId="0" xfId="2" applyNumberFormat="1" applyFont="1" applyAlignment="1">
      <alignment vertical="center"/>
    </xf>
    <xf numFmtId="0" fontId="14" fillId="0" borderId="40" xfId="2" applyNumberFormat="1" applyFont="1" applyBorder="1" applyAlignment="1">
      <alignment vertical="center"/>
    </xf>
    <xf numFmtId="0" fontId="14" fillId="0" borderId="66" xfId="2" applyNumberFormat="1" applyFont="1" applyBorder="1" applyAlignment="1">
      <alignment vertical="center"/>
    </xf>
    <xf numFmtId="0" fontId="14" fillId="0" borderId="67" xfId="2" applyNumberFormat="1" applyFont="1" applyBorder="1" applyAlignment="1">
      <alignment vertical="center"/>
    </xf>
    <xf numFmtId="0" fontId="14" fillId="0" borderId="68" xfId="2" applyNumberFormat="1" applyFont="1" applyBorder="1" applyAlignment="1">
      <alignment vertical="center"/>
    </xf>
    <xf numFmtId="0" fontId="14" fillId="0" borderId="69" xfId="2" applyNumberFormat="1" applyFont="1" applyBorder="1" applyAlignment="1">
      <alignment vertical="center"/>
    </xf>
    <xf numFmtId="0" fontId="14" fillId="0" borderId="45" xfId="2" applyNumberFormat="1" applyFont="1" applyBorder="1" applyAlignment="1">
      <alignment vertical="center"/>
    </xf>
    <xf numFmtId="0" fontId="48" fillId="0" borderId="0" xfId="2" applyFont="1" applyAlignment="1">
      <alignment vertical="center"/>
    </xf>
    <xf numFmtId="0" fontId="25" fillId="0" borderId="0" xfId="2" applyFont="1" applyAlignment="1">
      <alignment vertical="center"/>
    </xf>
    <xf numFmtId="0" fontId="9" fillId="0" borderId="5" xfId="2" applyFont="1" applyBorder="1" applyAlignment="1">
      <alignment vertical="center" shrinkToFit="1"/>
    </xf>
    <xf numFmtId="0" fontId="9" fillId="0" borderId="23" xfId="2" applyFont="1" applyBorder="1" applyAlignment="1">
      <alignment vertical="center" shrinkToFit="1"/>
    </xf>
    <xf numFmtId="0" fontId="14" fillId="0" borderId="23" xfId="2" applyFont="1" applyBorder="1" applyAlignment="1">
      <alignment vertical="center" shrinkToFit="1"/>
    </xf>
    <xf numFmtId="0" fontId="59" fillId="0" borderId="70" xfId="2" applyFont="1" applyBorder="1" applyAlignment="1">
      <alignment vertical="center" shrinkToFit="1"/>
    </xf>
    <xf numFmtId="0" fontId="9" fillId="0" borderId="71" xfId="2" applyFont="1" applyBorder="1" applyAlignment="1">
      <alignment horizontal="center" vertical="center" shrinkToFit="1"/>
    </xf>
    <xf numFmtId="0" fontId="5" fillId="0" borderId="12" xfId="2" applyFont="1" applyBorder="1" applyAlignment="1">
      <alignment vertical="center" shrinkToFit="1"/>
    </xf>
    <xf numFmtId="0" fontId="9" fillId="0" borderId="34" xfId="2" applyFont="1" applyBorder="1" applyAlignment="1">
      <alignment vertical="center"/>
    </xf>
    <xf numFmtId="0" fontId="9" fillId="0" borderId="72" xfId="2" applyFont="1" applyBorder="1" applyAlignment="1">
      <alignment horizontal="center" vertical="center" shrinkToFit="1"/>
    </xf>
    <xf numFmtId="176" fontId="9" fillId="0" borderId="73" xfId="2" applyNumberFormat="1" applyFont="1" applyBorder="1" applyAlignment="1">
      <alignment horizontal="right" vertical="center" shrinkToFit="1"/>
    </xf>
    <xf numFmtId="0" fontId="5" fillId="0" borderId="74" xfId="2" applyFont="1" applyBorder="1" applyAlignment="1">
      <alignment vertical="center" shrinkToFit="1"/>
    </xf>
    <xf numFmtId="0" fontId="59" fillId="0" borderId="75" xfId="2" applyFont="1" applyBorder="1" applyAlignment="1">
      <alignment vertical="center" shrinkToFit="1"/>
    </xf>
    <xf numFmtId="0" fontId="9" fillId="0" borderId="73" xfId="2" applyFont="1" applyBorder="1" applyAlignment="1">
      <alignment vertical="center"/>
    </xf>
    <xf numFmtId="176" fontId="9" fillId="5" borderId="41" xfId="2" applyNumberFormat="1" applyFont="1" applyFill="1" applyBorder="1" applyAlignment="1" applyProtection="1">
      <alignment horizontal="right" vertical="center" shrinkToFit="1"/>
      <protection locked="0"/>
    </xf>
    <xf numFmtId="176" fontId="9" fillId="2" borderId="24" xfId="2" applyNumberFormat="1" applyFont="1" applyFill="1" applyBorder="1" applyAlignment="1">
      <alignment horizontal="center" vertical="center" shrinkToFit="1"/>
    </xf>
    <xf numFmtId="176" fontId="9" fillId="2" borderId="32" xfId="2" applyNumberFormat="1" applyFont="1" applyFill="1" applyBorder="1" applyAlignment="1">
      <alignment horizontal="center" vertical="center" shrinkToFit="1"/>
    </xf>
    <xf numFmtId="176" fontId="9" fillId="5" borderId="40" xfId="2" applyNumberFormat="1" applyFont="1" applyFill="1" applyBorder="1" applyAlignment="1" applyProtection="1">
      <alignment horizontal="center" vertical="center" shrinkToFit="1"/>
      <protection locked="0"/>
    </xf>
    <xf numFmtId="176" fontId="56" fillId="5" borderId="76" xfId="2" applyNumberFormat="1" applyFont="1" applyFill="1" applyBorder="1" applyAlignment="1" applyProtection="1">
      <alignment horizontal="center" vertical="center" shrinkToFit="1"/>
      <protection locked="0"/>
    </xf>
    <xf numFmtId="176" fontId="56" fillId="5" borderId="31" xfId="2" applyNumberFormat="1" applyFont="1" applyFill="1" applyBorder="1" applyAlignment="1" applyProtection="1">
      <alignment horizontal="center" vertical="center" shrinkToFit="1"/>
      <protection locked="0"/>
    </xf>
    <xf numFmtId="176" fontId="9" fillId="4" borderId="24" xfId="2" applyNumberFormat="1" applyFont="1" applyFill="1" applyBorder="1" applyAlignment="1" applyProtection="1">
      <alignment horizontal="center" vertical="center" shrinkToFit="1"/>
    </xf>
    <xf numFmtId="176" fontId="9" fillId="5" borderId="77" xfId="2" applyNumberFormat="1" applyFont="1" applyFill="1" applyBorder="1" applyAlignment="1" applyProtection="1">
      <alignment horizontal="center" vertical="center" shrinkToFit="1"/>
      <protection locked="0"/>
    </xf>
    <xf numFmtId="176" fontId="9" fillId="4" borderId="32" xfId="2" applyNumberFormat="1" applyFont="1" applyFill="1" applyBorder="1" applyAlignment="1">
      <alignment horizontal="center" vertical="center" shrinkToFit="1"/>
    </xf>
    <xf numFmtId="0" fontId="5" fillId="0" borderId="11" xfId="0" applyFont="1" applyBorder="1" applyAlignment="1">
      <alignment vertical="center"/>
    </xf>
    <xf numFmtId="0" fontId="5" fillId="5" borderId="67" xfId="2" applyFont="1" applyFill="1" applyBorder="1" applyAlignment="1" applyProtection="1">
      <alignment vertical="center" shrinkToFit="1"/>
      <protection locked="0"/>
    </xf>
    <xf numFmtId="176" fontId="5" fillId="5" borderId="67" xfId="2" applyNumberFormat="1" applyFont="1" applyFill="1" applyBorder="1" applyAlignment="1" applyProtection="1">
      <alignment vertical="center" shrinkToFit="1"/>
      <protection locked="0"/>
    </xf>
    <xf numFmtId="0" fontId="5" fillId="5" borderId="80" xfId="2" applyFont="1" applyFill="1" applyBorder="1" applyAlignment="1" applyProtection="1">
      <alignment vertical="center" shrinkToFit="1"/>
      <protection locked="0"/>
    </xf>
    <xf numFmtId="0" fontId="5" fillId="5" borderId="40" xfId="2" applyFont="1" applyFill="1" applyBorder="1" applyAlignment="1" applyProtection="1">
      <alignment vertical="center" shrinkToFit="1"/>
      <protection locked="0"/>
    </xf>
    <xf numFmtId="176" fontId="5" fillId="5" borderId="40" xfId="2" applyNumberFormat="1" applyFont="1" applyFill="1" applyBorder="1" applyAlignment="1" applyProtection="1">
      <alignment vertical="center" shrinkToFit="1"/>
      <protection locked="0"/>
    </xf>
    <xf numFmtId="0" fontId="5" fillId="5" borderId="81" xfId="2" applyFont="1" applyFill="1" applyBorder="1" applyAlignment="1" applyProtection="1">
      <alignment vertical="center" shrinkToFit="1"/>
      <protection locked="0"/>
    </xf>
    <xf numFmtId="0" fontId="5" fillId="5" borderId="47" xfId="2" applyFont="1" applyFill="1" applyBorder="1" applyAlignment="1" applyProtection="1">
      <alignment vertical="center" shrinkToFit="1"/>
      <protection locked="0"/>
    </xf>
    <xf numFmtId="0" fontId="5" fillId="5" borderId="49" xfId="2" applyFont="1" applyFill="1" applyBorder="1" applyAlignment="1" applyProtection="1">
      <alignment vertical="center" shrinkToFit="1"/>
      <protection locked="0"/>
    </xf>
    <xf numFmtId="0" fontId="5" fillId="5" borderId="16" xfId="2" applyFont="1" applyFill="1" applyBorder="1" applyAlignment="1" applyProtection="1">
      <alignment horizontal="center" vertical="center" shrinkToFit="1"/>
      <protection locked="0"/>
    </xf>
    <xf numFmtId="176" fontId="5" fillId="5" borderId="45" xfId="2" applyNumberFormat="1" applyFont="1" applyFill="1" applyBorder="1" applyAlignment="1" applyProtection="1">
      <alignment vertical="center" shrinkToFit="1"/>
      <protection locked="0"/>
    </xf>
    <xf numFmtId="0" fontId="4" fillId="5" borderId="0" xfId="2" applyFont="1" applyFill="1" applyBorder="1" applyAlignment="1" applyProtection="1">
      <alignment vertical="center"/>
      <protection locked="0"/>
    </xf>
    <xf numFmtId="0" fontId="5" fillId="0" borderId="44" xfId="2" applyFont="1" applyBorder="1" applyAlignment="1" applyProtection="1">
      <alignment horizontal="right" vertical="center" shrinkToFit="1"/>
      <protection locked="0"/>
    </xf>
    <xf numFmtId="0" fontId="5" fillId="5" borderId="0" xfId="2" applyFont="1" applyFill="1" applyBorder="1" applyAlignment="1" applyProtection="1">
      <alignment vertical="center"/>
      <protection locked="0"/>
    </xf>
    <xf numFmtId="0" fontId="5" fillId="0" borderId="44" xfId="2" applyFont="1" applyBorder="1" applyAlignment="1" applyProtection="1">
      <alignment horizontal="right" vertical="center" shrinkToFit="1"/>
    </xf>
    <xf numFmtId="49" fontId="4" fillId="0" borderId="83" xfId="0" applyNumberFormat="1" applyFont="1" applyBorder="1">
      <alignment vertical="center"/>
    </xf>
    <xf numFmtId="0" fontId="5" fillId="5" borderId="41" xfId="0" applyFont="1" applyFill="1" applyBorder="1" applyAlignment="1" applyProtection="1">
      <alignment vertical="center" shrinkToFit="1"/>
      <protection locked="0"/>
    </xf>
    <xf numFmtId="49" fontId="4" fillId="5" borderId="41" xfId="0" applyNumberFormat="1" applyFont="1" applyFill="1" applyBorder="1" applyAlignment="1" applyProtection="1">
      <alignment vertical="center" shrinkToFit="1"/>
      <protection locked="0"/>
    </xf>
    <xf numFmtId="49" fontId="15" fillId="0" borderId="0" xfId="0" applyNumberFormat="1" applyFont="1" applyBorder="1" applyAlignment="1">
      <alignment horizontal="right" vertical="center"/>
    </xf>
    <xf numFmtId="0" fontId="44" fillId="0" borderId="0" xfId="2" applyFont="1" applyFill="1" applyBorder="1" applyAlignment="1">
      <alignment vertical="center" wrapText="1"/>
    </xf>
    <xf numFmtId="49" fontId="4" fillId="0" borderId="0" xfId="0" applyNumberFormat="1" applyFont="1" applyBorder="1" applyAlignment="1" applyProtection="1">
      <alignment horizontal="right" vertical="center"/>
    </xf>
    <xf numFmtId="49" fontId="4" fillId="0" borderId="0" xfId="0" applyNumberFormat="1" applyFont="1" applyBorder="1" applyAlignment="1" applyProtection="1">
      <alignment horizontal="center" vertical="center"/>
    </xf>
    <xf numFmtId="0" fontId="4" fillId="0" borderId="0" xfId="0" applyFont="1" applyBorder="1" applyProtection="1">
      <alignment vertical="center"/>
    </xf>
    <xf numFmtId="0" fontId="5" fillId="0" borderId="0" xfId="0" applyFont="1" applyBorder="1" applyAlignment="1" applyProtection="1">
      <alignment horizontal="right" vertical="center"/>
    </xf>
    <xf numFmtId="0" fontId="5" fillId="0" borderId="0" xfId="0" applyFont="1" applyBorder="1" applyProtection="1">
      <alignment vertical="center"/>
    </xf>
    <xf numFmtId="49" fontId="4" fillId="0" borderId="0" xfId="0" applyNumberFormat="1" applyFont="1" applyFill="1" applyBorder="1" applyAlignment="1" applyProtection="1">
      <alignment vertical="center" shrinkToFit="1"/>
    </xf>
    <xf numFmtId="49" fontId="9" fillId="0" borderId="8" xfId="0" applyNumberFormat="1" applyFont="1" applyFill="1" applyBorder="1" applyAlignment="1" applyProtection="1">
      <alignment vertical="center" shrinkToFit="1"/>
    </xf>
    <xf numFmtId="49" fontId="56" fillId="0" borderId="8" xfId="0" applyNumberFormat="1" applyFont="1" applyFill="1" applyBorder="1" applyAlignment="1" applyProtection="1">
      <alignment vertical="center" shrinkToFit="1"/>
    </xf>
    <xf numFmtId="0" fontId="25" fillId="0" borderId="0" xfId="0" applyFont="1" applyBorder="1" applyAlignment="1">
      <alignment vertical="center"/>
    </xf>
    <xf numFmtId="0" fontId="25" fillId="0" borderId="6" xfId="0" applyFont="1" applyBorder="1" applyAlignment="1">
      <alignment vertical="center"/>
    </xf>
    <xf numFmtId="49" fontId="56" fillId="0" borderId="0" xfId="0" applyNumberFormat="1" applyFont="1" applyFill="1" applyBorder="1" applyAlignment="1" applyProtection="1">
      <alignment vertical="center" shrinkToFit="1"/>
    </xf>
    <xf numFmtId="0" fontId="4" fillId="0" borderId="0" xfId="2" applyFont="1" applyFill="1" applyAlignment="1">
      <alignment wrapText="1"/>
    </xf>
    <xf numFmtId="0" fontId="4" fillId="0" borderId="6" xfId="0" applyFont="1" applyBorder="1" applyProtection="1">
      <alignment vertical="center"/>
    </xf>
    <xf numFmtId="0" fontId="5" fillId="0" borderId="0" xfId="0" applyFont="1" applyProtection="1">
      <alignment vertical="center"/>
    </xf>
    <xf numFmtId="0" fontId="5" fillId="0" borderId="10" xfId="0" applyFont="1" applyBorder="1" applyProtection="1">
      <alignment vertical="center"/>
    </xf>
    <xf numFmtId="0" fontId="5" fillId="0" borderId="13" xfId="0" applyFont="1" applyBorder="1" applyProtection="1">
      <alignment vertical="center"/>
    </xf>
    <xf numFmtId="0" fontId="5" fillId="0" borderId="17" xfId="0" applyFont="1" applyBorder="1" applyProtection="1">
      <alignment vertical="center"/>
    </xf>
    <xf numFmtId="49" fontId="4" fillId="0" borderId="0" xfId="0" applyNumberFormat="1" applyFont="1" applyFill="1" applyBorder="1" applyAlignment="1" applyProtection="1">
      <alignment horizontal="right" vertical="center"/>
    </xf>
    <xf numFmtId="0" fontId="4" fillId="0" borderId="0" xfId="2" applyFont="1" applyFill="1" applyAlignment="1">
      <alignment vertical="top"/>
    </xf>
    <xf numFmtId="0" fontId="4" fillId="0" borderId="43" xfId="2" applyFont="1" applyFill="1" applyBorder="1" applyAlignment="1"/>
    <xf numFmtId="0" fontId="4" fillId="0" borderId="1" xfId="2" applyFont="1" applyFill="1" applyBorder="1" applyAlignment="1">
      <alignment horizontal="center" vertical="center"/>
    </xf>
    <xf numFmtId="0" fontId="4" fillId="0" borderId="0" xfId="2" applyFont="1" applyFill="1" applyAlignment="1">
      <alignment horizontal="left" vertical="center"/>
    </xf>
    <xf numFmtId="0" fontId="5" fillId="0" borderId="48" xfId="2" applyFont="1" applyBorder="1" applyAlignment="1" applyProtection="1">
      <alignment vertical="center" shrinkToFit="1"/>
    </xf>
    <xf numFmtId="0" fontId="5" fillId="0" borderId="50" xfId="2" applyFont="1" applyBorder="1" applyAlignment="1" applyProtection="1">
      <alignment vertical="center" shrinkToFit="1"/>
    </xf>
    <xf numFmtId="0" fontId="5" fillId="0" borderId="84" xfId="2" applyFont="1" applyBorder="1" applyAlignment="1" applyProtection="1">
      <alignment vertical="center" shrinkToFit="1"/>
    </xf>
    <xf numFmtId="0" fontId="5" fillId="0" borderId="85" xfId="2" applyFont="1" applyBorder="1" applyAlignment="1" applyProtection="1">
      <alignment vertical="center" shrinkToFit="1"/>
    </xf>
    <xf numFmtId="0" fontId="5" fillId="0" borderId="48" xfId="2" applyFont="1" applyBorder="1" applyAlignment="1" applyProtection="1">
      <alignment vertical="center" shrinkToFit="1"/>
      <protection locked="0"/>
    </xf>
    <xf numFmtId="0" fontId="5" fillId="0" borderId="50" xfId="2" applyFont="1" applyBorder="1" applyAlignment="1" applyProtection="1">
      <alignment vertical="center" shrinkToFit="1"/>
      <protection locked="0"/>
    </xf>
    <xf numFmtId="49" fontId="60" fillId="0" borderId="11" xfId="0" applyNumberFormat="1" applyFont="1" applyBorder="1" applyAlignment="1">
      <alignment horizontal="center" vertical="center" wrapText="1"/>
    </xf>
    <xf numFmtId="0" fontId="9" fillId="0" borderId="86" xfId="4" applyFont="1" applyBorder="1" applyAlignment="1">
      <alignment horizontal="center" vertical="center"/>
    </xf>
    <xf numFmtId="0" fontId="5" fillId="0" borderId="0" xfId="0" applyFont="1" applyAlignment="1">
      <alignment horizontal="left" vertical="center" indent="2"/>
    </xf>
    <xf numFmtId="0" fontId="61" fillId="0" borderId="0" xfId="2" applyFont="1" applyFill="1" applyBorder="1" applyAlignment="1">
      <alignment vertical="center"/>
    </xf>
    <xf numFmtId="0" fontId="16" fillId="5" borderId="50" xfId="2" applyFont="1" applyFill="1" applyBorder="1" applyAlignment="1" applyProtection="1">
      <alignment horizontal="distributed" vertical="distributed" wrapText="1"/>
      <protection locked="0"/>
    </xf>
    <xf numFmtId="0" fontId="4" fillId="5" borderId="81" xfId="2" applyFont="1" applyFill="1" applyBorder="1" applyAlignment="1" applyProtection="1">
      <alignment horizontal="center" vertical="center"/>
      <protection locked="0"/>
    </xf>
    <xf numFmtId="49" fontId="4" fillId="5" borderId="83" xfId="2" applyNumberFormat="1" applyFont="1" applyFill="1" applyBorder="1" applyAlignment="1" applyProtection="1">
      <alignment horizontal="center" vertical="center" wrapText="1"/>
      <protection locked="0"/>
    </xf>
    <xf numFmtId="0" fontId="5" fillId="5" borderId="40" xfId="2" applyFont="1" applyFill="1" applyBorder="1" applyAlignment="1" applyProtection="1">
      <alignment horizontal="center" vertical="center"/>
      <protection locked="0"/>
    </xf>
    <xf numFmtId="0" fontId="5" fillId="5" borderId="80" xfId="2" applyFont="1" applyFill="1" applyBorder="1" applyAlignment="1" applyProtection="1">
      <alignment horizontal="right" vertical="center"/>
      <protection locked="0"/>
    </xf>
    <xf numFmtId="0" fontId="5" fillId="5" borderId="81" xfId="2" applyFont="1" applyFill="1" applyBorder="1" applyAlignment="1" applyProtection="1">
      <alignment horizontal="right" vertical="center"/>
      <protection locked="0"/>
    </xf>
    <xf numFmtId="0" fontId="5" fillId="5" borderId="47" xfId="2" applyFont="1" applyFill="1" applyBorder="1" applyAlignment="1" applyProtection="1">
      <alignment horizontal="right" vertical="center"/>
      <protection locked="0"/>
    </xf>
    <xf numFmtId="0" fontId="5" fillId="5" borderId="49" xfId="2" applyFont="1" applyFill="1" applyBorder="1" applyAlignment="1" applyProtection="1">
      <alignment horizontal="right" vertical="center"/>
      <protection locked="0"/>
    </xf>
    <xf numFmtId="0" fontId="5" fillId="5" borderId="87" xfId="2" applyFont="1" applyFill="1" applyBorder="1" applyAlignment="1" applyProtection="1">
      <alignment horizontal="center" vertical="center"/>
      <protection locked="0"/>
    </xf>
    <xf numFmtId="49" fontId="5" fillId="5" borderId="63" xfId="2" applyNumberFormat="1" applyFont="1" applyFill="1" applyBorder="1" applyAlignment="1" applyProtection="1">
      <alignment horizontal="center" vertical="center"/>
      <protection locked="0"/>
    </xf>
    <xf numFmtId="0" fontId="5" fillId="5" borderId="41" xfId="2" applyFont="1" applyFill="1" applyBorder="1" applyAlignment="1" applyProtection="1">
      <alignment horizontal="center" vertical="center"/>
      <protection locked="0"/>
    </xf>
    <xf numFmtId="49" fontId="5" fillId="5" borderId="64" xfId="2" applyNumberFormat="1" applyFont="1" applyFill="1" applyBorder="1" applyAlignment="1" applyProtection="1">
      <alignment horizontal="center" vertical="center"/>
      <protection locked="0"/>
    </xf>
    <xf numFmtId="0" fontId="5" fillId="5" borderId="50" xfId="2" applyFont="1" applyFill="1" applyBorder="1" applyAlignment="1" applyProtection="1">
      <alignment horizontal="center" vertical="center"/>
      <protection locked="0"/>
    </xf>
    <xf numFmtId="0" fontId="5" fillId="5" borderId="43" xfId="2" applyFont="1" applyFill="1" applyBorder="1" applyAlignment="1" applyProtection="1">
      <alignment horizontal="center" vertical="center"/>
      <protection locked="0"/>
    </xf>
    <xf numFmtId="0" fontId="5" fillId="5" borderId="44" xfId="2" applyFont="1" applyFill="1" applyBorder="1" applyAlignment="1" applyProtection="1">
      <alignment horizontal="center" vertical="center"/>
      <protection locked="0"/>
    </xf>
    <xf numFmtId="0" fontId="5" fillId="5" borderId="21" xfId="2" applyFont="1" applyFill="1" applyBorder="1" applyAlignment="1" applyProtection="1">
      <alignment horizontal="center" vertical="center"/>
      <protection locked="0"/>
    </xf>
    <xf numFmtId="0" fontId="5" fillId="5" borderId="45" xfId="2" applyFont="1" applyFill="1" applyBorder="1" applyAlignment="1" applyProtection="1">
      <alignment horizontal="center" vertical="center"/>
      <protection locked="0"/>
    </xf>
    <xf numFmtId="0" fontId="5" fillId="5" borderId="16" xfId="2" applyFont="1" applyFill="1" applyBorder="1" applyAlignment="1" applyProtection="1">
      <alignment horizontal="center" vertical="center"/>
      <protection locked="0"/>
    </xf>
    <xf numFmtId="0" fontId="5" fillId="5" borderId="65" xfId="2" applyFont="1" applyFill="1" applyBorder="1" applyAlignment="1" applyProtection="1">
      <alignment vertical="center"/>
      <protection locked="0"/>
    </xf>
    <xf numFmtId="0" fontId="5" fillId="0" borderId="91" xfId="4" applyFont="1" applyFill="1" applyBorder="1" applyAlignment="1">
      <alignment horizontal="center" vertical="center"/>
    </xf>
    <xf numFmtId="0" fontId="5" fillId="0" borderId="92" xfId="4" applyFont="1" applyFill="1" applyBorder="1" applyAlignment="1">
      <alignment horizontal="center" vertical="center"/>
    </xf>
    <xf numFmtId="0" fontId="5" fillId="0" borderId="96" xfId="4" applyFont="1" applyFill="1" applyBorder="1" applyAlignment="1">
      <alignment horizontal="center" vertical="center"/>
    </xf>
    <xf numFmtId="0" fontId="14" fillId="0" borderId="97" xfId="3" applyFont="1" applyBorder="1" applyAlignment="1">
      <alignment horizontal="center" vertical="center" wrapText="1"/>
    </xf>
    <xf numFmtId="0" fontId="25" fillId="0" borderId="98" xfId="4" applyFont="1" applyFill="1" applyBorder="1" applyAlignment="1">
      <alignment horizontal="center" vertical="center" shrinkToFit="1"/>
    </xf>
    <xf numFmtId="0" fontId="5" fillId="0" borderId="99" xfId="4" applyFont="1" applyFill="1" applyBorder="1" applyAlignment="1">
      <alignment horizontal="center" vertical="center"/>
    </xf>
    <xf numFmtId="0" fontId="5" fillId="0" borderId="100" xfId="4" applyFont="1" applyFill="1" applyBorder="1" applyAlignment="1">
      <alignment horizontal="center" vertical="center"/>
    </xf>
    <xf numFmtId="0" fontId="5" fillId="0" borderId="101" xfId="4" applyFont="1" applyFill="1" applyBorder="1" applyAlignment="1">
      <alignment horizontal="center" vertical="center"/>
    </xf>
    <xf numFmtId="0" fontId="5" fillId="0" borderId="58" xfId="4" applyFont="1" applyBorder="1" applyAlignment="1">
      <alignment horizontal="center" vertical="center"/>
    </xf>
    <xf numFmtId="0" fontId="5" fillId="0" borderId="102" xfId="4" applyFont="1" applyFill="1" applyBorder="1" applyAlignment="1">
      <alignment horizontal="center" vertical="center"/>
    </xf>
    <xf numFmtId="0" fontId="25" fillId="0" borderId="103" xfId="4" applyFont="1" applyFill="1" applyBorder="1" applyAlignment="1">
      <alignment horizontal="center" vertical="center" shrinkToFit="1"/>
    </xf>
    <xf numFmtId="0" fontId="0" fillId="0" borderId="0" xfId="0" applyNumberFormat="1">
      <alignment vertical="center"/>
    </xf>
    <xf numFmtId="0" fontId="4" fillId="0" borderId="13" xfId="0" applyFont="1" applyBorder="1" applyAlignment="1">
      <alignment vertical="center"/>
    </xf>
    <xf numFmtId="0" fontId="62" fillId="0" borderId="0" xfId="0" applyFont="1">
      <alignment vertical="center"/>
    </xf>
    <xf numFmtId="0" fontId="4" fillId="0" borderId="40" xfId="2" applyFont="1" applyFill="1" applyBorder="1" applyAlignment="1">
      <alignment horizontal="center" vertical="center" textRotation="255" shrinkToFit="1"/>
    </xf>
    <xf numFmtId="0" fontId="0" fillId="0" borderId="0" xfId="0" applyFont="1">
      <alignment vertical="center"/>
    </xf>
    <xf numFmtId="0" fontId="0" fillId="0" borderId="0" xfId="0" applyNumberFormat="1" applyFont="1">
      <alignment vertical="center"/>
    </xf>
    <xf numFmtId="0" fontId="68" fillId="0" borderId="0" xfId="2" applyFont="1" applyFill="1" applyBorder="1" applyAlignment="1">
      <alignment vertical="center"/>
    </xf>
    <xf numFmtId="0" fontId="4" fillId="5" borderId="40" xfId="2" applyFont="1" applyFill="1" applyBorder="1" applyAlignment="1" applyProtection="1">
      <alignment horizontal="center" vertical="distributed" wrapText="1"/>
      <protection locked="0"/>
    </xf>
    <xf numFmtId="0" fontId="5" fillId="5" borderId="95" xfId="4" applyFont="1" applyFill="1" applyBorder="1" applyAlignment="1" applyProtection="1">
      <alignment horizontal="center" vertical="center"/>
      <protection locked="0"/>
    </xf>
    <xf numFmtId="0" fontId="5" fillId="5" borderId="89" xfId="4" applyFont="1" applyFill="1" applyBorder="1" applyAlignment="1" applyProtection="1">
      <alignment horizontal="center" vertical="center"/>
      <protection locked="0"/>
    </xf>
    <xf numFmtId="0" fontId="5" fillId="5" borderId="90" xfId="4" applyFont="1" applyFill="1" applyBorder="1" applyAlignment="1" applyProtection="1">
      <alignment horizontal="center" vertical="center"/>
      <protection locked="0"/>
    </xf>
    <xf numFmtId="0" fontId="5" fillId="5" borderId="55" xfId="4" applyFont="1" applyFill="1" applyBorder="1" applyAlignment="1" applyProtection="1">
      <alignment horizontal="center" vertical="center"/>
      <protection locked="0"/>
    </xf>
    <xf numFmtId="0" fontId="5" fillId="5" borderId="20" xfId="4" applyFont="1" applyFill="1" applyBorder="1" applyAlignment="1" applyProtection="1">
      <alignment horizontal="center" vertical="center"/>
      <protection locked="0"/>
    </xf>
    <xf numFmtId="0" fontId="5" fillId="5" borderId="105" xfId="4" applyFont="1" applyFill="1" applyBorder="1" applyAlignment="1" applyProtection="1">
      <alignment horizontal="center" vertical="center"/>
      <protection locked="0"/>
    </xf>
    <xf numFmtId="0" fontId="5" fillId="5" borderId="93" xfId="4" applyFont="1" applyFill="1" applyBorder="1" applyAlignment="1" applyProtection="1">
      <alignment horizontal="center" vertical="center"/>
      <protection locked="0"/>
    </xf>
    <xf numFmtId="0" fontId="5" fillId="5" borderId="94" xfId="4" applyFont="1" applyFill="1" applyBorder="1" applyAlignment="1" applyProtection="1">
      <alignment horizontal="center" vertical="center"/>
      <protection locked="0"/>
    </xf>
    <xf numFmtId="0" fontId="5" fillId="5" borderId="104" xfId="4" applyFont="1" applyFill="1" applyBorder="1" applyAlignment="1" applyProtection="1">
      <alignment horizontal="center" vertical="center"/>
      <protection locked="0"/>
    </xf>
    <xf numFmtId="0" fontId="56" fillId="0" borderId="43" xfId="2" applyFont="1" applyFill="1" applyBorder="1" applyAlignment="1">
      <alignment horizontal="right"/>
    </xf>
    <xf numFmtId="0" fontId="56" fillId="0" borderId="83" xfId="2" applyFont="1" applyFill="1" applyBorder="1" applyAlignment="1">
      <alignment horizontal="right"/>
    </xf>
    <xf numFmtId="0" fontId="69" fillId="0" borderId="0" xfId="0" applyNumberFormat="1" applyFont="1" applyBorder="1">
      <alignment vertical="center"/>
    </xf>
    <xf numFmtId="0" fontId="69" fillId="0" borderId="0" xfId="0" applyNumberFormat="1" applyFont="1">
      <alignment vertical="center"/>
    </xf>
    <xf numFmtId="0" fontId="5" fillId="5" borderId="93" xfId="4" applyFont="1" applyFill="1" applyBorder="1" applyAlignment="1" applyProtection="1">
      <alignment horizontal="center" vertical="center"/>
      <protection locked="0"/>
    </xf>
    <xf numFmtId="0" fontId="0" fillId="0" borderId="0" xfId="0" applyFont="1" applyAlignment="1">
      <alignment horizontal="right" vertical="center"/>
    </xf>
    <xf numFmtId="0" fontId="5" fillId="5" borderId="48" xfId="2" applyFont="1" applyFill="1" applyBorder="1" applyAlignment="1" applyProtection="1">
      <alignment horizontal="center" vertical="center"/>
      <protection locked="0"/>
    </xf>
    <xf numFmtId="0" fontId="5" fillId="5" borderId="67" xfId="2" applyFont="1" applyFill="1" applyBorder="1" applyAlignment="1" applyProtection="1">
      <alignment horizontal="center" vertical="center"/>
      <protection locked="0"/>
    </xf>
    <xf numFmtId="0" fontId="5" fillId="5" borderId="88" xfId="2" applyFont="1" applyFill="1" applyBorder="1" applyAlignment="1" applyProtection="1">
      <alignment horizontal="center" vertical="center"/>
      <protection locked="0"/>
    </xf>
    <xf numFmtId="0" fontId="5" fillId="5" borderId="23" xfId="2" applyFont="1" applyFill="1" applyBorder="1" applyAlignment="1" applyProtection="1">
      <alignment vertical="center" wrapText="1"/>
      <protection locked="0"/>
    </xf>
    <xf numFmtId="0" fontId="5" fillId="5" borderId="5" xfId="2" applyFont="1" applyFill="1" applyBorder="1" applyAlignment="1" applyProtection="1">
      <alignment vertical="center" wrapText="1"/>
      <protection locked="0"/>
    </xf>
    <xf numFmtId="0" fontId="5" fillId="5" borderId="40" xfId="2" applyFont="1" applyFill="1" applyBorder="1" applyAlignment="1" applyProtection="1">
      <alignment vertical="center" wrapText="1"/>
      <protection locked="0"/>
    </xf>
    <xf numFmtId="0" fontId="5" fillId="5" borderId="41" xfId="2" applyFont="1" applyFill="1" applyBorder="1" applyAlignment="1" applyProtection="1">
      <alignment vertical="center" wrapText="1"/>
      <protection locked="0"/>
    </xf>
    <xf numFmtId="0" fontId="5" fillId="5" borderId="72" xfId="2" applyFont="1" applyFill="1" applyBorder="1" applyAlignment="1" applyProtection="1">
      <alignment horizontal="center" vertical="center" shrinkToFit="1"/>
      <protection locked="0"/>
    </xf>
    <xf numFmtId="0" fontId="5" fillId="5" borderId="23" xfId="2" applyFont="1" applyFill="1" applyBorder="1" applyAlignment="1" applyProtection="1">
      <alignment horizontal="center" vertical="center" shrinkToFit="1"/>
      <protection locked="0"/>
    </xf>
    <xf numFmtId="0" fontId="5" fillId="5" borderId="68" xfId="2" applyFont="1" applyFill="1" applyBorder="1" applyAlignment="1" applyProtection="1">
      <alignment horizontal="center" vertical="center" shrinkToFit="1"/>
      <protection locked="0"/>
    </xf>
    <xf numFmtId="0" fontId="5" fillId="5" borderId="40" xfId="2" applyFont="1" applyFill="1" applyBorder="1" applyAlignment="1" applyProtection="1">
      <alignment horizontal="center" vertical="center" shrinkToFit="1"/>
      <protection locked="0"/>
    </xf>
    <xf numFmtId="57" fontId="5" fillId="5" borderId="23" xfId="2" applyNumberFormat="1" applyFont="1" applyFill="1" applyBorder="1" applyAlignment="1" applyProtection="1">
      <alignment vertical="center" shrinkToFit="1"/>
      <protection locked="0"/>
    </xf>
    <xf numFmtId="57" fontId="5" fillId="5" borderId="40" xfId="2" applyNumberFormat="1" applyFont="1" applyFill="1" applyBorder="1" applyAlignment="1" applyProtection="1">
      <alignment horizontal="left" vertical="center" shrinkToFit="1"/>
      <protection locked="0"/>
    </xf>
    <xf numFmtId="0" fontId="5" fillId="0" borderId="146" xfId="4" applyFont="1" applyBorder="1" applyAlignment="1">
      <alignment horizontal="center" vertical="center"/>
    </xf>
    <xf numFmtId="0" fontId="5" fillId="0" borderId="79" xfId="4" applyFont="1" applyBorder="1" applyAlignment="1">
      <alignment horizontal="center" vertical="center"/>
    </xf>
    <xf numFmtId="0" fontId="24" fillId="0" borderId="0" xfId="4" applyFont="1" applyAlignment="1">
      <alignment horizontal="center" vertical="center"/>
    </xf>
    <xf numFmtId="49" fontId="4" fillId="5" borderId="41" xfId="0" applyNumberFormat="1" applyFont="1" applyFill="1" applyBorder="1" applyAlignment="1" applyProtection="1">
      <alignment vertical="center" shrinkToFit="1"/>
      <protection locked="0"/>
    </xf>
    <xf numFmtId="49" fontId="4" fillId="5" borderId="43" xfId="0" applyNumberFormat="1" applyFont="1" applyFill="1" applyBorder="1" applyAlignment="1" applyProtection="1">
      <alignment vertical="center" shrinkToFit="1"/>
      <protection locked="0"/>
    </xf>
    <xf numFmtId="49" fontId="4" fillId="5" borderId="83" xfId="0" applyNumberFormat="1" applyFont="1" applyFill="1" applyBorder="1" applyAlignment="1" applyProtection="1">
      <alignment vertical="center" shrinkToFit="1"/>
      <protection locked="0"/>
    </xf>
    <xf numFmtId="49" fontId="56" fillId="0" borderId="5" xfId="0" applyNumberFormat="1" applyFont="1" applyFill="1" applyBorder="1" applyAlignment="1" applyProtection="1">
      <alignment vertical="center" shrinkToFit="1"/>
    </xf>
    <xf numFmtId="49" fontId="56" fillId="0" borderId="6" xfId="0" applyNumberFormat="1" applyFont="1" applyFill="1" applyBorder="1" applyAlignment="1" applyProtection="1">
      <alignment vertical="center" shrinkToFit="1"/>
    </xf>
    <xf numFmtId="0" fontId="56" fillId="0" borderId="8" xfId="0" applyFont="1" applyFill="1" applyBorder="1" applyAlignment="1" applyProtection="1">
      <alignment vertical="center" shrinkToFit="1"/>
    </xf>
    <xf numFmtId="0" fontId="56" fillId="0" borderId="0" xfId="0" applyFont="1" applyFill="1" applyBorder="1" applyAlignment="1" applyProtection="1">
      <alignment vertical="center" shrinkToFit="1"/>
    </xf>
    <xf numFmtId="0" fontId="4" fillId="0" borderId="41" xfId="0" applyFont="1" applyBorder="1" applyAlignment="1">
      <alignment horizontal="right" vertical="center"/>
    </xf>
    <xf numFmtId="49" fontId="4" fillId="5" borderId="83" xfId="0" applyNumberFormat="1" applyFont="1" applyFill="1" applyBorder="1" applyAlignment="1" applyProtection="1">
      <alignment horizontal="center" vertical="center"/>
      <protection locked="0"/>
    </xf>
    <xf numFmtId="0" fontId="4" fillId="5" borderId="40" xfId="0" applyFont="1" applyFill="1" applyBorder="1" applyAlignment="1" applyProtection="1">
      <alignment horizontal="distributed" vertical="center" wrapText="1" indent="3"/>
      <protection locked="0"/>
    </xf>
    <xf numFmtId="0" fontId="4" fillId="0" borderId="40" xfId="0" applyFont="1" applyBorder="1" applyAlignment="1">
      <alignment horizontal="center" vertical="center"/>
    </xf>
    <xf numFmtId="0" fontId="4" fillId="0" borderId="40" xfId="0" applyFont="1" applyBorder="1" applyAlignment="1">
      <alignment horizontal="center" vertical="center" wrapText="1"/>
    </xf>
    <xf numFmtId="49" fontId="56" fillId="0" borderId="8" xfId="0" applyNumberFormat="1" applyFont="1" applyFill="1" applyBorder="1" applyAlignment="1" applyProtection="1">
      <alignment vertical="center" shrinkToFit="1"/>
    </xf>
    <xf numFmtId="49" fontId="56" fillId="0" borderId="0" xfId="0" applyNumberFormat="1" applyFont="1" applyFill="1" applyBorder="1" applyAlignment="1" applyProtection="1">
      <alignment vertical="center" shrinkToFit="1"/>
    </xf>
    <xf numFmtId="49" fontId="4" fillId="0" borderId="43" xfId="0" applyNumberFormat="1" applyFont="1" applyBorder="1" applyAlignment="1">
      <alignment vertical="center" shrinkToFit="1"/>
    </xf>
    <xf numFmtId="49" fontId="4" fillId="0" borderId="83" xfId="0" applyNumberFormat="1" applyFont="1" applyBorder="1" applyAlignment="1">
      <alignment vertical="center" shrinkToFit="1"/>
    </xf>
    <xf numFmtId="0" fontId="4" fillId="0" borderId="41"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83" xfId="0" applyFont="1" applyBorder="1" applyAlignment="1">
      <alignment horizontal="center" vertical="center" shrinkToFit="1"/>
    </xf>
    <xf numFmtId="0" fontId="5" fillId="0" borderId="0" xfId="0" applyFont="1" applyBorder="1" applyAlignment="1">
      <alignment horizontal="left" vertical="center"/>
    </xf>
    <xf numFmtId="49" fontId="15" fillId="0" borderId="8" xfId="0" applyNumberFormat="1" applyFont="1" applyBorder="1" applyAlignment="1">
      <alignment horizontal="right" vertical="center"/>
    </xf>
    <xf numFmtId="49" fontId="15" fillId="0" borderId="0" xfId="0" applyNumberFormat="1" applyFont="1" applyBorder="1" applyAlignment="1">
      <alignment horizontal="right" vertical="center"/>
    </xf>
    <xf numFmtId="49" fontId="4" fillId="5" borderId="23" xfId="0" applyNumberFormat="1" applyFont="1" applyFill="1" applyBorder="1" applyAlignment="1" applyProtection="1">
      <alignment vertical="center" shrinkToFit="1"/>
      <protection locked="0"/>
    </xf>
    <xf numFmtId="49" fontId="4" fillId="5" borderId="40" xfId="0" applyNumberFormat="1" applyFont="1" applyFill="1" applyBorder="1" applyAlignment="1" applyProtection="1">
      <alignment vertical="center" shrinkToFit="1"/>
      <protection locked="0"/>
    </xf>
    <xf numFmtId="49" fontId="4" fillId="0" borderId="41"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0" fontId="4" fillId="0" borderId="1" xfId="0" applyFont="1" applyFill="1" applyBorder="1" applyAlignment="1">
      <alignment vertical="center" wrapText="1"/>
    </xf>
    <xf numFmtId="0" fontId="4" fillId="0" borderId="3"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vertical="center" wrapText="1"/>
    </xf>
    <xf numFmtId="0" fontId="5" fillId="5" borderId="41" xfId="0" applyFont="1" applyFill="1" applyBorder="1" applyAlignment="1" applyProtection="1">
      <alignment vertical="center" shrinkToFit="1"/>
      <protection locked="0"/>
    </xf>
    <xf numFmtId="0" fontId="5" fillId="5" borderId="43" xfId="0" applyFont="1" applyFill="1" applyBorder="1" applyAlignment="1" applyProtection="1">
      <alignment vertical="center" shrinkToFit="1"/>
      <protection locked="0"/>
    </xf>
    <xf numFmtId="0" fontId="5" fillId="5" borderId="83" xfId="0" applyFont="1" applyFill="1" applyBorder="1" applyAlignment="1" applyProtection="1">
      <alignment vertical="center" shrinkToFit="1"/>
      <protection locked="0"/>
    </xf>
    <xf numFmtId="0" fontId="5" fillId="5" borderId="0" xfId="0" applyFont="1" applyFill="1" applyBorder="1" applyAlignment="1" applyProtection="1">
      <alignment vertical="center" shrinkToFit="1"/>
      <protection locked="0"/>
    </xf>
    <xf numFmtId="0" fontId="4" fillId="0" borderId="12"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7" xfId="0" applyFont="1" applyFill="1" applyBorder="1" applyAlignment="1">
      <alignment horizontal="center" vertical="center" wrapText="1"/>
    </xf>
    <xf numFmtId="49" fontId="64" fillId="0" borderId="8" xfId="0" applyNumberFormat="1" applyFont="1" applyFill="1" applyBorder="1" applyAlignment="1">
      <alignment vertical="center" wrapText="1"/>
    </xf>
    <xf numFmtId="49" fontId="64" fillId="0" borderId="4" xfId="0" applyNumberFormat="1" applyFont="1" applyFill="1" applyBorder="1" applyAlignment="1">
      <alignment vertical="center" wrapText="1"/>
    </xf>
    <xf numFmtId="49" fontId="64" fillId="0" borderId="5" xfId="0" applyNumberFormat="1" applyFont="1" applyFill="1" applyBorder="1" applyAlignment="1">
      <alignment vertical="center" wrapText="1"/>
    </xf>
    <xf numFmtId="49" fontId="64" fillId="0" borderId="7" xfId="0" applyNumberFormat="1" applyFont="1" applyFill="1" applyBorder="1" applyAlignment="1">
      <alignment vertical="center" wrapText="1"/>
    </xf>
    <xf numFmtId="49" fontId="4" fillId="5" borderId="6" xfId="0" applyNumberFormat="1" applyFont="1" applyFill="1" applyBorder="1" applyAlignment="1" applyProtection="1">
      <alignment vertical="center" shrinkToFit="1"/>
      <protection locked="0"/>
    </xf>
    <xf numFmtId="0" fontId="56" fillId="0" borderId="5" xfId="0" applyFont="1" applyFill="1" applyBorder="1" applyAlignment="1" applyProtection="1">
      <alignment vertical="center" shrinkToFit="1"/>
    </xf>
    <xf numFmtId="0" fontId="56" fillId="0" borderId="6" xfId="0" applyFont="1" applyFill="1" applyBorder="1" applyAlignment="1" applyProtection="1">
      <alignment vertical="center" shrinkToFit="1"/>
    </xf>
    <xf numFmtId="0" fontId="63" fillId="0" borderId="2" xfId="0" applyFont="1" applyBorder="1" applyAlignment="1">
      <alignment vertical="top" wrapText="1"/>
    </xf>
    <xf numFmtId="0" fontId="63" fillId="0" borderId="0" xfId="0" applyFont="1" applyAlignment="1">
      <alignment vertical="top" wrapText="1"/>
    </xf>
    <xf numFmtId="0" fontId="4" fillId="0" borderId="43" xfId="0" applyFont="1" applyBorder="1" applyAlignment="1">
      <alignment vertical="center" shrinkToFit="1"/>
    </xf>
    <xf numFmtId="0" fontId="4" fillId="0" borderId="83" xfId="0" applyFont="1" applyBorder="1" applyAlignment="1">
      <alignment vertical="center" shrinkToFit="1"/>
    </xf>
    <xf numFmtId="49" fontId="64" fillId="0" borderId="8" xfId="0" applyNumberFormat="1" applyFont="1" applyBorder="1" applyAlignment="1">
      <alignment vertical="center" wrapText="1"/>
    </xf>
    <xf numFmtId="49" fontId="64" fillId="0" borderId="4" xfId="0" applyNumberFormat="1" applyFont="1" applyBorder="1" applyAlignment="1">
      <alignment vertical="center" wrapText="1"/>
    </xf>
    <xf numFmtId="49" fontId="64" fillId="0" borderId="5" xfId="0" applyNumberFormat="1" applyFont="1" applyBorder="1" applyAlignment="1">
      <alignment vertical="center" wrapText="1"/>
    </xf>
    <xf numFmtId="49" fontId="64" fillId="0" borderId="7" xfId="0" applyNumberFormat="1" applyFont="1" applyBorder="1" applyAlignment="1">
      <alignment vertical="center" wrapText="1"/>
    </xf>
    <xf numFmtId="0" fontId="13" fillId="0" borderId="40" xfId="0" applyNumberFormat="1" applyFont="1" applyFill="1" applyBorder="1" applyAlignment="1">
      <alignment vertical="center"/>
    </xf>
    <xf numFmtId="38" fontId="13" fillId="0" borderId="41" xfId="1" applyFont="1" applyBorder="1" applyAlignment="1">
      <alignment vertical="center"/>
    </xf>
    <xf numFmtId="38" fontId="13" fillId="0" borderId="43" xfId="1" applyFont="1" applyBorder="1" applyAlignment="1">
      <alignment vertical="center"/>
    </xf>
    <xf numFmtId="38" fontId="13" fillId="0" borderId="83" xfId="1" applyFont="1" applyBorder="1" applyAlignment="1">
      <alignment vertical="center"/>
    </xf>
    <xf numFmtId="0" fontId="13" fillId="0" borderId="45" xfId="0" applyNumberFormat="1" applyFont="1" applyFill="1" applyBorder="1" applyAlignment="1">
      <alignment vertical="center"/>
    </xf>
    <xf numFmtId="0" fontId="13" fillId="0" borderId="65" xfId="0" applyNumberFormat="1" applyFont="1" applyFill="1" applyBorder="1" applyAlignment="1">
      <alignment vertical="center"/>
    </xf>
    <xf numFmtId="38" fontId="13" fillId="0" borderId="40" xfId="1" applyFont="1" applyBorder="1" applyAlignment="1">
      <alignment vertical="center"/>
    </xf>
    <xf numFmtId="0" fontId="13" fillId="0" borderId="64" xfId="0" applyNumberFormat="1" applyFont="1" applyFill="1" applyBorder="1" applyAlignment="1">
      <alignment vertical="center"/>
    </xf>
    <xf numFmtId="49" fontId="4" fillId="0" borderId="0" xfId="0" applyNumberFormat="1" applyFont="1" applyBorder="1" applyAlignment="1">
      <alignment horizontal="right" vertical="center"/>
    </xf>
    <xf numFmtId="49" fontId="4" fillId="0" borderId="4" xfId="0" applyNumberFormat="1" applyFont="1" applyBorder="1" applyAlignment="1">
      <alignment horizontal="right" vertical="center"/>
    </xf>
    <xf numFmtId="38" fontId="13" fillId="0" borderId="45" xfId="1" applyFont="1" applyBorder="1" applyAlignment="1">
      <alignment vertical="center"/>
    </xf>
    <xf numFmtId="0" fontId="5" fillId="0" borderId="6" xfId="0" applyFont="1" applyBorder="1" applyAlignment="1">
      <alignment horizontal="center" vertical="center"/>
    </xf>
    <xf numFmtId="49" fontId="5" fillId="0" borderId="41"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7" xfId="0" applyFont="1" applyBorder="1" applyAlignment="1">
      <alignment horizontal="center" vertical="center"/>
    </xf>
    <xf numFmtId="49" fontId="13" fillId="5" borderId="115" xfId="0" applyNumberFormat="1" applyFont="1" applyFill="1" applyBorder="1" applyAlignment="1" applyProtection="1">
      <alignment horizontal="center" vertical="center"/>
      <protection locked="0"/>
    </xf>
    <xf numFmtId="49" fontId="13" fillId="5" borderId="116" xfId="0" applyNumberFormat="1" applyFont="1" applyFill="1" applyBorder="1" applyAlignment="1" applyProtection="1">
      <alignment horizontal="center" vertical="center"/>
      <protection locked="0"/>
    </xf>
    <xf numFmtId="0" fontId="27" fillId="3" borderId="110" xfId="0" applyFont="1" applyFill="1" applyBorder="1" applyAlignment="1">
      <alignment horizontal="center" vertical="center" wrapText="1"/>
    </xf>
    <xf numFmtId="0" fontId="27" fillId="3" borderId="109" xfId="0" applyFont="1" applyFill="1" applyBorder="1" applyAlignment="1">
      <alignment horizontal="center" vertical="center"/>
    </xf>
    <xf numFmtId="0" fontId="27" fillId="3" borderId="111"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112" xfId="0" applyFont="1" applyFill="1" applyBorder="1" applyAlignment="1">
      <alignment horizontal="center" vertical="center"/>
    </xf>
    <xf numFmtId="0" fontId="27" fillId="3" borderId="113" xfId="0" applyFont="1" applyFill="1" applyBorder="1" applyAlignment="1">
      <alignment horizontal="center" vertical="center"/>
    </xf>
    <xf numFmtId="0" fontId="27" fillId="3" borderId="114" xfId="0" applyFont="1" applyFill="1" applyBorder="1" applyAlignment="1">
      <alignment horizontal="center" vertical="center"/>
    </xf>
    <xf numFmtId="0" fontId="13" fillId="5" borderId="1" xfId="0" applyFont="1" applyFill="1" applyBorder="1" applyAlignment="1" applyProtection="1">
      <alignment vertical="center" wrapText="1"/>
      <protection locked="0"/>
    </xf>
    <xf numFmtId="0" fontId="13" fillId="5" borderId="2" xfId="0" applyFont="1" applyFill="1" applyBorder="1" applyAlignment="1" applyProtection="1">
      <alignment vertical="center" wrapText="1"/>
      <protection locked="0"/>
    </xf>
    <xf numFmtId="0" fontId="13" fillId="5" borderId="117"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0" fontId="13" fillId="5" borderId="0" xfId="0" applyFont="1" applyFill="1" applyBorder="1" applyAlignment="1" applyProtection="1">
      <alignment vertical="center" wrapText="1"/>
      <protection locked="0"/>
    </xf>
    <xf numFmtId="0" fontId="13" fillId="5" borderId="13" xfId="0" applyFont="1" applyFill="1" applyBorder="1" applyAlignment="1" applyProtection="1">
      <alignment vertical="center" wrapText="1"/>
      <protection locked="0"/>
    </xf>
    <xf numFmtId="0" fontId="13" fillId="5" borderId="20" xfId="0" applyFont="1" applyFill="1" applyBorder="1" applyAlignment="1" applyProtection="1">
      <alignment vertical="center" wrapText="1"/>
      <protection locked="0"/>
    </xf>
    <xf numFmtId="0" fontId="13" fillId="5" borderId="11" xfId="0" applyFont="1" applyFill="1" applyBorder="1" applyAlignment="1" applyProtection="1">
      <alignment vertical="center" wrapText="1"/>
      <protection locked="0"/>
    </xf>
    <xf numFmtId="0" fontId="13" fillId="5" borderId="17" xfId="0" applyFont="1" applyFill="1" applyBorder="1" applyAlignment="1" applyProtection="1">
      <alignment vertical="center" wrapText="1"/>
      <protection locked="0"/>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13" fillId="0" borderId="115" xfId="0" applyNumberFormat="1" applyFont="1" applyBorder="1" applyAlignment="1">
      <alignment horizontal="center" vertical="center" shrinkToFit="1"/>
    </xf>
    <xf numFmtId="0" fontId="13" fillId="0" borderId="116" xfId="0" applyNumberFormat="1" applyFont="1" applyBorder="1" applyAlignment="1">
      <alignment horizontal="center" vertical="center" shrinkToFit="1"/>
    </xf>
    <xf numFmtId="0" fontId="13" fillId="0" borderId="120" xfId="0" applyNumberFormat="1" applyFont="1" applyBorder="1" applyAlignment="1">
      <alignment horizontal="center" vertical="center" shrinkToFit="1"/>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49" fontId="13" fillId="5" borderId="1" xfId="0" applyNumberFormat="1" applyFont="1" applyFill="1" applyBorder="1" applyAlignment="1" applyProtection="1">
      <alignment vertical="center" wrapText="1"/>
      <protection locked="0"/>
    </xf>
    <xf numFmtId="49" fontId="13" fillId="5" borderId="2" xfId="0" applyNumberFormat="1" applyFont="1" applyFill="1" applyBorder="1" applyAlignment="1" applyProtection="1">
      <alignment vertical="center" wrapText="1"/>
      <protection locked="0"/>
    </xf>
    <xf numFmtId="49" fontId="13" fillId="5" borderId="117" xfId="0" applyNumberFormat="1" applyFont="1" applyFill="1" applyBorder="1" applyAlignment="1" applyProtection="1">
      <alignment vertical="center" wrapText="1"/>
      <protection locked="0"/>
    </xf>
    <xf numFmtId="49" fontId="13" fillId="5" borderId="8" xfId="0" applyNumberFormat="1" applyFont="1" applyFill="1" applyBorder="1" applyAlignment="1" applyProtection="1">
      <alignment vertical="center" wrapText="1"/>
      <protection locked="0"/>
    </xf>
    <xf numFmtId="49" fontId="13" fillId="5" borderId="0" xfId="0" applyNumberFormat="1" applyFont="1" applyFill="1" applyBorder="1" applyAlignment="1" applyProtection="1">
      <alignment vertical="center" wrapText="1"/>
      <protection locked="0"/>
    </xf>
    <xf numFmtId="49" fontId="13" fillId="5" borderId="13" xfId="0" applyNumberFormat="1" applyFont="1" applyFill="1" applyBorder="1" applyAlignment="1" applyProtection="1">
      <alignment vertical="center" wrapText="1"/>
      <protection locked="0"/>
    </xf>
    <xf numFmtId="49" fontId="13" fillId="5" borderId="118" xfId="0" applyNumberFormat="1" applyFont="1" applyFill="1" applyBorder="1" applyAlignment="1" applyProtection="1">
      <alignment vertical="center" wrapText="1"/>
      <protection locked="0"/>
    </xf>
    <xf numFmtId="49" fontId="13" fillId="5" borderId="113" xfId="0" applyNumberFormat="1" applyFont="1" applyFill="1" applyBorder="1" applyAlignment="1" applyProtection="1">
      <alignment vertical="center" wrapText="1"/>
      <protection locked="0"/>
    </xf>
    <xf numFmtId="49" fontId="13" fillId="5" borderId="119" xfId="0" applyNumberFormat="1" applyFont="1" applyFill="1" applyBorder="1" applyAlignment="1" applyProtection="1">
      <alignment vertical="center" wrapText="1"/>
      <protection locked="0"/>
    </xf>
    <xf numFmtId="0" fontId="21"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12" xfId="0" applyFont="1" applyBorder="1" applyAlignment="1">
      <alignment horizontal="center" vertical="center" wrapText="1"/>
    </xf>
    <xf numFmtId="0" fontId="21" fillId="0" borderId="113" xfId="0" applyFont="1" applyBorder="1" applyAlignment="1">
      <alignment horizontal="center" vertical="center" wrapText="1"/>
    </xf>
    <xf numFmtId="0" fontId="21" fillId="0" borderId="114" xfId="0" applyFont="1" applyBorder="1" applyAlignment="1">
      <alignment horizontal="center" vertical="center" wrapText="1"/>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43" fillId="0" borderId="8" xfId="0" applyFont="1" applyBorder="1" applyAlignment="1">
      <alignment horizontal="center" vertical="center"/>
    </xf>
    <xf numFmtId="0" fontId="43" fillId="0" borderId="0" xfId="0" applyFont="1" applyBorder="1" applyAlignment="1">
      <alignment horizontal="center" vertical="center"/>
    </xf>
    <xf numFmtId="0" fontId="43" fillId="0" borderId="13" xfId="0" applyFont="1" applyBorder="1" applyAlignment="1">
      <alignment horizontal="center" vertical="center"/>
    </xf>
    <xf numFmtId="49" fontId="10" fillId="0" borderId="0" xfId="0" applyNumberFormat="1" applyFont="1" applyBorder="1" applyAlignment="1">
      <alignment horizontal="center" vertical="center" wrapText="1"/>
    </xf>
    <xf numFmtId="0" fontId="8" fillId="5" borderId="41" xfId="0" applyFont="1" applyFill="1" applyBorder="1" applyAlignment="1" applyProtection="1">
      <alignment horizontal="center" vertical="center"/>
      <protection locked="0"/>
    </xf>
    <xf numFmtId="0" fontId="8" fillId="5" borderId="83" xfId="0" applyFont="1" applyFill="1" applyBorder="1" applyAlignment="1" applyProtection="1">
      <alignment horizontal="center" vertical="center"/>
      <protection locked="0"/>
    </xf>
    <xf numFmtId="49" fontId="10" fillId="5" borderId="41" xfId="0" applyNumberFormat="1" applyFont="1" applyFill="1" applyBorder="1" applyAlignment="1" applyProtection="1">
      <alignment horizontal="center" vertical="center"/>
      <protection locked="0"/>
    </xf>
    <xf numFmtId="49" fontId="10" fillId="5" borderId="43" xfId="0" applyNumberFormat="1" applyFont="1" applyFill="1" applyBorder="1" applyAlignment="1" applyProtection="1">
      <alignment horizontal="center" vertical="center"/>
      <protection locked="0"/>
    </xf>
    <xf numFmtId="49" fontId="10" fillId="5" borderId="83" xfId="0" applyNumberFormat="1" applyFont="1" applyFill="1" applyBorder="1" applyAlignment="1" applyProtection="1">
      <alignment horizontal="center" vertical="center"/>
      <protection locked="0"/>
    </xf>
    <xf numFmtId="0" fontId="10" fillId="5" borderId="41" xfId="0" applyFont="1" applyFill="1" applyBorder="1" applyAlignment="1" applyProtection="1">
      <alignment horizontal="center" vertical="center" shrinkToFit="1"/>
      <protection locked="0"/>
    </xf>
    <xf numFmtId="0" fontId="10" fillId="5" borderId="43" xfId="0" applyFont="1" applyFill="1" applyBorder="1" applyAlignment="1" applyProtection="1">
      <alignment horizontal="center" vertical="center" shrinkToFit="1"/>
      <protection locked="0"/>
    </xf>
    <xf numFmtId="0" fontId="10" fillId="5" borderId="83"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protection locked="0"/>
    </xf>
    <xf numFmtId="0" fontId="10" fillId="5" borderId="43" xfId="0" applyFont="1" applyFill="1" applyBorder="1" applyAlignment="1" applyProtection="1">
      <alignment horizontal="center" vertical="center"/>
      <protection locked="0"/>
    </xf>
    <xf numFmtId="0" fontId="10" fillId="5" borderId="83"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28" fillId="3" borderId="108" xfId="0" applyFont="1" applyFill="1" applyBorder="1" applyAlignment="1">
      <alignment horizontal="center" vertical="center"/>
    </xf>
    <xf numFmtId="0" fontId="28" fillId="3" borderId="109" xfId="0" applyFont="1" applyFill="1" applyBorder="1" applyAlignment="1">
      <alignment horizontal="center" vertical="center"/>
    </xf>
    <xf numFmtId="0" fontId="10" fillId="5" borderId="40" xfId="0" applyFont="1" applyFill="1" applyBorder="1" applyAlignment="1" applyProtection="1">
      <alignment horizontal="center" vertical="center" shrinkToFit="1"/>
      <protection locked="0"/>
    </xf>
    <xf numFmtId="0" fontId="65" fillId="0" borderId="15" xfId="0" applyFont="1" applyBorder="1" applyAlignment="1">
      <alignment horizontal="center" vertical="center"/>
    </xf>
    <xf numFmtId="0" fontId="65" fillId="0" borderId="0" xfId="0" applyFont="1" applyBorder="1" applyAlignment="1">
      <alignment horizontal="center" vertical="center"/>
    </xf>
    <xf numFmtId="49" fontId="60" fillId="0" borderId="11" xfId="0" applyNumberFormat="1" applyFont="1" applyBorder="1" applyAlignment="1">
      <alignment horizontal="center" vertical="center" wrapText="1"/>
    </xf>
    <xf numFmtId="0" fontId="51" fillId="0" borderId="15" xfId="0" applyFont="1" applyBorder="1" applyAlignment="1">
      <alignment vertical="center" shrinkToFit="1"/>
    </xf>
    <xf numFmtId="0" fontId="51" fillId="0" borderId="0" xfId="0" applyFont="1" applyBorder="1" applyAlignment="1">
      <alignment vertical="center" shrinkToFit="1"/>
    </xf>
    <xf numFmtId="0" fontId="51" fillId="0" borderId="15" xfId="0" applyFont="1" applyFill="1" applyBorder="1" applyAlignment="1">
      <alignment vertical="center" shrinkToFit="1"/>
    </xf>
    <xf numFmtId="0" fontId="51" fillId="0" borderId="0" xfId="0" applyFont="1" applyFill="1" applyBorder="1" applyAlignment="1">
      <alignment vertical="center" shrinkToFit="1"/>
    </xf>
    <xf numFmtId="49" fontId="10" fillId="5" borderId="0" xfId="0" applyNumberFormat="1" applyFont="1" applyFill="1" applyBorder="1" applyAlignment="1" applyProtection="1">
      <alignment horizontal="center" vertical="center"/>
      <protection locked="0"/>
    </xf>
    <xf numFmtId="0" fontId="64" fillId="0" borderId="66" xfId="0" applyFont="1" applyBorder="1" applyAlignment="1">
      <alignment horizontal="center" vertical="center" wrapText="1"/>
    </xf>
    <xf numFmtId="0" fontId="64" fillId="0" borderId="67"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40" xfId="0" applyFont="1" applyBorder="1" applyAlignment="1">
      <alignment horizontal="center" vertical="center" wrapText="1"/>
    </xf>
    <xf numFmtId="0" fontId="4" fillId="0" borderId="67"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4" fillId="0" borderId="23" xfId="0" applyFont="1" applyBorder="1" applyAlignment="1">
      <alignment horizontal="center" vertical="center" wrapText="1"/>
    </xf>
    <xf numFmtId="0" fontId="4" fillId="0" borderId="67" xfId="0" applyFont="1" applyBorder="1" applyAlignment="1">
      <alignment horizontal="center" vertical="center" wrapText="1"/>
    </xf>
    <xf numFmtId="49" fontId="10" fillId="5" borderId="43" xfId="0" applyNumberFormat="1" applyFont="1" applyFill="1" applyBorder="1" applyAlignment="1" applyProtection="1">
      <alignment horizontal="right" vertical="center"/>
      <protection locked="0"/>
    </xf>
    <xf numFmtId="0" fontId="9" fillId="0" borderId="9" xfId="0" applyFont="1" applyBorder="1" applyAlignment="1">
      <alignment horizontal="center" wrapText="1"/>
    </xf>
    <xf numFmtId="0" fontId="9" fillId="0" borderId="6" xfId="0" applyFont="1" applyBorder="1" applyAlignment="1">
      <alignment horizontal="center" wrapText="1"/>
    </xf>
    <xf numFmtId="0" fontId="4" fillId="0" borderId="68" xfId="0" applyFont="1" applyBorder="1" applyAlignment="1">
      <alignment horizontal="center" vertical="center"/>
    </xf>
    <xf numFmtId="0" fontId="4" fillId="0" borderId="40" xfId="0" applyFont="1" applyBorder="1" applyAlignment="1">
      <alignment horizontal="center" vertical="center" shrinkToFit="1"/>
    </xf>
    <xf numFmtId="0" fontId="65" fillId="0" borderId="8" xfId="0" applyFont="1" applyBorder="1" applyAlignment="1">
      <alignment vertical="center" wrapText="1"/>
    </xf>
    <xf numFmtId="0" fontId="65" fillId="0" borderId="0" xfId="0" applyFont="1" applyBorder="1" applyAlignment="1">
      <alignment vertical="center" wrapText="1"/>
    </xf>
    <xf numFmtId="0" fontId="42" fillId="0" borderId="0" xfId="0" applyFont="1" applyBorder="1" applyAlignment="1">
      <alignment vertical="center" wrapText="1"/>
    </xf>
    <xf numFmtId="0" fontId="42" fillId="0" borderId="13" xfId="0" applyFont="1" applyBorder="1" applyAlignment="1">
      <alignment vertical="center" wrapText="1"/>
    </xf>
    <xf numFmtId="0" fontId="42" fillId="0" borderId="118" xfId="0" applyFont="1" applyBorder="1" applyAlignment="1">
      <alignment vertical="center" wrapText="1"/>
    </xf>
    <xf numFmtId="0" fontId="42" fillId="0" borderId="113" xfId="0" applyFont="1" applyBorder="1" applyAlignment="1">
      <alignment vertical="center" wrapText="1"/>
    </xf>
    <xf numFmtId="0" fontId="42" fillId="0" borderId="119" xfId="0" applyFont="1" applyBorder="1" applyAlignment="1">
      <alignment vertical="center" wrapText="1"/>
    </xf>
    <xf numFmtId="49" fontId="28" fillId="3" borderId="1" xfId="0" applyNumberFormat="1" applyFont="1" applyFill="1" applyBorder="1" applyAlignment="1">
      <alignment vertical="center" wrapText="1"/>
    </xf>
    <xf numFmtId="49" fontId="28" fillId="3" borderId="2" xfId="0" applyNumberFormat="1" applyFont="1" applyFill="1" applyBorder="1" applyAlignment="1">
      <alignment vertical="center" wrapText="1"/>
    </xf>
    <xf numFmtId="49" fontId="28" fillId="3" borderId="117" xfId="0" applyNumberFormat="1" applyFont="1" applyFill="1" applyBorder="1" applyAlignment="1">
      <alignment vertical="center" wrapText="1"/>
    </xf>
    <xf numFmtId="49" fontId="28" fillId="3" borderId="8" xfId="0" applyNumberFormat="1" applyFont="1" applyFill="1" applyBorder="1" applyAlignment="1">
      <alignment vertical="center" wrapText="1"/>
    </xf>
    <xf numFmtId="49" fontId="28" fillId="3" borderId="0" xfId="0" applyNumberFormat="1" applyFont="1" applyFill="1" applyBorder="1" applyAlignment="1">
      <alignment vertical="center" wrapText="1"/>
    </xf>
    <xf numFmtId="49" fontId="28" fillId="3" borderId="13" xfId="0" applyNumberFormat="1" applyFont="1" applyFill="1" applyBorder="1" applyAlignment="1">
      <alignment vertical="center" wrapText="1"/>
    </xf>
    <xf numFmtId="49" fontId="28" fillId="3" borderId="118" xfId="0" applyNumberFormat="1" applyFont="1" applyFill="1" applyBorder="1" applyAlignment="1">
      <alignment vertical="center" wrapText="1"/>
    </xf>
    <xf numFmtId="49" fontId="28" fillId="3" borderId="113" xfId="0" applyNumberFormat="1" applyFont="1" applyFill="1" applyBorder="1" applyAlignment="1">
      <alignment vertical="center" wrapText="1"/>
    </xf>
    <xf numFmtId="49" fontId="28" fillId="3" borderId="119" xfId="0" applyNumberFormat="1" applyFont="1" applyFill="1" applyBorder="1" applyAlignment="1">
      <alignment vertical="center" wrapText="1"/>
    </xf>
    <xf numFmtId="0" fontId="28" fillId="3" borderId="115" xfId="0" applyFont="1" applyFill="1" applyBorder="1" applyAlignment="1">
      <alignment horizontal="center" vertical="center"/>
    </xf>
    <xf numFmtId="0" fontId="28" fillId="3" borderId="116" xfId="0" applyFont="1" applyFill="1" applyBorder="1" applyAlignment="1">
      <alignment horizontal="center" vertical="center"/>
    </xf>
    <xf numFmtId="0" fontId="28" fillId="3" borderId="120" xfId="0" applyFont="1" applyFill="1" applyBorder="1" applyAlignment="1">
      <alignment horizontal="center"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49" fontId="4" fillId="0" borderId="0" xfId="0" applyNumberFormat="1" applyFont="1" applyAlignment="1">
      <alignment horizontal="center" vertical="center"/>
    </xf>
    <xf numFmtId="0" fontId="4" fillId="0" borderId="0" xfId="0" applyFont="1" applyBorder="1" applyAlignment="1">
      <alignment horizontal="right" vertical="center"/>
    </xf>
    <xf numFmtId="0" fontId="25" fillId="0" borderId="9" xfId="0" applyFont="1" applyBorder="1" applyAlignment="1">
      <alignment horizontal="center" wrapText="1"/>
    </xf>
    <xf numFmtId="0" fontId="25" fillId="0" borderId="6" xfId="0" applyFont="1" applyBorder="1" applyAlignment="1">
      <alignment horizontal="center" wrapText="1"/>
    </xf>
    <xf numFmtId="0" fontId="10" fillId="0" borderId="40" xfId="0" applyFont="1" applyBorder="1" applyAlignment="1">
      <alignment horizontal="center" vertical="center" wrapText="1"/>
    </xf>
    <xf numFmtId="0" fontId="10" fillId="0" borderId="0" xfId="0" applyFont="1" applyAlignment="1">
      <alignment vertical="center" wrapText="1"/>
    </xf>
    <xf numFmtId="0" fontId="51" fillId="0" borderId="13" xfId="0" applyFont="1" applyBorder="1" applyAlignment="1">
      <alignment vertical="center" shrinkToFit="1"/>
    </xf>
    <xf numFmtId="0" fontId="10" fillId="0" borderId="4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83" xfId="0" applyFont="1" applyBorder="1" applyAlignment="1">
      <alignment horizontal="center" vertical="center" wrapText="1"/>
    </xf>
    <xf numFmtId="0" fontId="21" fillId="0" borderId="121" xfId="0" applyFont="1" applyBorder="1" applyAlignment="1">
      <alignment horizontal="center" vertical="center"/>
    </xf>
    <xf numFmtId="0" fontId="4" fillId="0" borderId="69" xfId="0" applyFont="1" applyBorder="1" applyAlignment="1">
      <alignment horizontal="center" vertical="center"/>
    </xf>
    <xf numFmtId="0" fontId="4" fillId="0" borderId="45" xfId="0" applyFont="1" applyBorder="1" applyAlignment="1">
      <alignment horizontal="center" vertical="center"/>
    </xf>
    <xf numFmtId="0" fontId="9" fillId="0" borderId="6" xfId="0" applyFont="1" applyBorder="1" applyAlignment="1">
      <alignment horizontal="center" vertical="center"/>
    </xf>
    <xf numFmtId="0" fontId="4" fillId="0" borderId="18" xfId="0" applyFont="1" applyBorder="1" applyAlignment="1">
      <alignment horizontal="center" vertical="center" wrapText="1"/>
    </xf>
    <xf numFmtId="0" fontId="5" fillId="0" borderId="40" xfId="0" applyFont="1" applyBorder="1" applyAlignment="1">
      <alignment horizontal="center" vertical="center" shrinkToFit="1"/>
    </xf>
    <xf numFmtId="0" fontId="30" fillId="0" borderId="40" xfId="0" applyFont="1" applyBorder="1" applyAlignment="1">
      <alignment horizontal="center" vertical="center" wrapText="1"/>
    </xf>
    <xf numFmtId="0" fontId="6" fillId="0" borderId="0" xfId="2" applyFont="1" applyAlignment="1">
      <alignment horizontal="center" vertical="center"/>
    </xf>
    <xf numFmtId="0" fontId="6" fillId="0" borderId="11" xfId="2" applyFont="1" applyBorder="1" applyAlignment="1">
      <alignment horizontal="center" vertical="center"/>
    </xf>
    <xf numFmtId="0" fontId="5" fillId="0" borderId="33" xfId="2" applyFont="1" applyFill="1" applyBorder="1" applyAlignment="1">
      <alignment horizontal="center" vertical="center"/>
    </xf>
    <xf numFmtId="0" fontId="5" fillId="0" borderId="106" xfId="2" applyFont="1" applyFill="1" applyBorder="1" applyAlignment="1">
      <alignment horizontal="center" vertical="center"/>
    </xf>
    <xf numFmtId="0" fontId="9" fillId="0" borderId="8"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7" xfId="2" applyFont="1" applyFill="1" applyBorder="1" applyAlignment="1">
      <alignment horizontal="center" vertical="center" wrapText="1"/>
    </xf>
    <xf numFmtId="176" fontId="9" fillId="0" borderId="41" xfId="2" applyNumberFormat="1" applyFont="1" applyBorder="1" applyAlignment="1">
      <alignment vertical="center" shrinkToFit="1"/>
    </xf>
    <xf numFmtId="176" fontId="9" fillId="0" borderId="83" xfId="2" applyNumberFormat="1" applyFont="1" applyBorder="1" applyAlignment="1">
      <alignment vertical="center" shrinkToFit="1"/>
    </xf>
    <xf numFmtId="176" fontId="9" fillId="2" borderId="25" xfId="2" applyNumberFormat="1" applyFont="1" applyFill="1" applyBorder="1" applyAlignment="1">
      <alignment horizontal="center" vertical="center" shrinkToFit="1"/>
    </xf>
    <xf numFmtId="176" fontId="9" fillId="2" borderId="126" xfId="2" applyNumberFormat="1" applyFont="1" applyFill="1" applyBorder="1" applyAlignment="1">
      <alignment horizontal="center" vertical="center" shrinkToFit="1"/>
    </xf>
    <xf numFmtId="176" fontId="9" fillId="0" borderId="62" xfId="2" applyNumberFormat="1" applyFont="1" applyFill="1" applyBorder="1" applyAlignment="1">
      <alignment vertical="center" shrinkToFit="1"/>
    </xf>
    <xf numFmtId="176" fontId="9" fillId="0" borderId="124" xfId="2" applyNumberFormat="1" applyFont="1" applyFill="1" applyBorder="1" applyAlignment="1">
      <alignment vertical="center" shrinkToFit="1"/>
    </xf>
    <xf numFmtId="176" fontId="9" fillId="0" borderId="62" xfId="2" applyNumberFormat="1" applyFont="1" applyBorder="1" applyAlignment="1">
      <alignment vertical="center" shrinkToFit="1"/>
    </xf>
    <xf numFmtId="176" fontId="9" fillId="0" borderId="124" xfId="2" applyNumberFormat="1" applyFont="1" applyBorder="1" applyAlignment="1">
      <alignment vertical="center" shrinkToFit="1"/>
    </xf>
    <xf numFmtId="176" fontId="9" fillId="5" borderId="41" xfId="2" applyNumberFormat="1" applyFont="1" applyFill="1" applyBorder="1" applyAlignment="1" applyProtection="1">
      <alignment horizontal="center" vertical="center" shrinkToFit="1"/>
      <protection locked="0"/>
    </xf>
    <xf numFmtId="176" fontId="9" fillId="5" borderId="83" xfId="2" applyNumberFormat="1" applyFont="1" applyFill="1" applyBorder="1" applyAlignment="1" applyProtection="1">
      <alignment horizontal="center" vertical="center" shrinkToFit="1"/>
      <protection locked="0"/>
    </xf>
    <xf numFmtId="176" fontId="9" fillId="2" borderId="25" xfId="2" applyNumberFormat="1" applyFont="1" applyFill="1" applyBorder="1" applyAlignment="1">
      <alignment horizontal="right" vertical="center" shrinkToFit="1"/>
    </xf>
    <xf numFmtId="176" fontId="9" fillId="2" borderId="126" xfId="2" applyNumberFormat="1" applyFont="1" applyFill="1" applyBorder="1" applyAlignment="1">
      <alignment horizontal="right" vertical="center" shrinkToFit="1"/>
    </xf>
    <xf numFmtId="176" fontId="9" fillId="5" borderId="41" xfId="2" applyNumberFormat="1" applyFont="1" applyFill="1" applyBorder="1" applyAlignment="1" applyProtection="1">
      <alignment horizontal="right" vertical="center" shrinkToFit="1"/>
      <protection locked="0"/>
    </xf>
    <xf numFmtId="176" fontId="9" fillId="5" borderId="83" xfId="2" applyNumberFormat="1" applyFont="1" applyFill="1" applyBorder="1" applyAlignment="1" applyProtection="1">
      <alignment horizontal="right" vertical="center" shrinkToFit="1"/>
      <protection locked="0"/>
    </xf>
    <xf numFmtId="0" fontId="9" fillId="0" borderId="68" xfId="2" applyFont="1" applyBorder="1" applyAlignment="1">
      <alignment horizontal="center" vertical="center" wrapText="1"/>
    </xf>
    <xf numFmtId="0" fontId="9" fillId="0" borderId="40" xfId="2" applyFont="1" applyBorder="1" applyAlignment="1">
      <alignment horizontal="center" vertical="center" wrapText="1"/>
    </xf>
    <xf numFmtId="0" fontId="9" fillId="0" borderId="42" xfId="2" applyFont="1" applyBorder="1" applyAlignment="1">
      <alignment horizontal="distributed" vertical="center" wrapText="1"/>
    </xf>
    <xf numFmtId="0" fontId="9" fillId="0" borderId="23" xfId="2" applyFont="1" applyBorder="1" applyAlignment="1">
      <alignment horizontal="distributed" vertical="center" wrapText="1"/>
    </xf>
    <xf numFmtId="0" fontId="5" fillId="0" borderId="9" xfId="2" applyFont="1" applyBorder="1" applyAlignment="1">
      <alignment horizontal="center" vertical="center" wrapText="1"/>
    </xf>
    <xf numFmtId="0" fontId="5" fillId="0" borderId="106" xfId="2" applyFont="1" applyBorder="1" applyAlignment="1">
      <alignment horizontal="center" vertical="center" wrapText="1"/>
    </xf>
    <xf numFmtId="0" fontId="5" fillId="0" borderId="0"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5" xfId="2" applyFont="1" applyBorder="1" applyAlignment="1">
      <alignment vertical="center" shrinkToFit="1"/>
    </xf>
    <xf numFmtId="0" fontId="5" fillId="0" borderId="0" xfId="2" applyFont="1" applyBorder="1" applyAlignment="1">
      <alignment vertical="center" shrinkToFit="1"/>
    </xf>
    <xf numFmtId="0" fontId="5" fillId="0" borderId="15" xfId="2" applyFont="1" applyBorder="1" applyAlignment="1">
      <alignment vertical="center"/>
    </xf>
    <xf numFmtId="0" fontId="5" fillId="0" borderId="0" xfId="2" applyFont="1" applyBorder="1" applyAlignment="1">
      <alignment vertical="center"/>
    </xf>
    <xf numFmtId="0" fontId="14" fillId="0" borderId="42" xfId="2" applyFont="1" applyBorder="1" applyAlignment="1">
      <alignment horizontal="distributed" vertical="center" wrapText="1"/>
    </xf>
    <xf numFmtId="0" fontId="14" fillId="0" borderId="23" xfId="2" applyFont="1" applyBorder="1" applyAlignment="1">
      <alignment horizontal="distributed" vertical="center" wrapText="1"/>
    </xf>
    <xf numFmtId="0" fontId="9" fillId="0" borderId="8"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7" xfId="2" applyFont="1" applyBorder="1" applyAlignment="1">
      <alignment horizontal="center" vertical="center" wrapText="1"/>
    </xf>
    <xf numFmtId="0" fontId="5" fillId="0" borderId="33" xfId="2" applyFont="1" applyBorder="1" applyAlignment="1">
      <alignment horizontal="center" vertical="center"/>
    </xf>
    <xf numFmtId="0" fontId="5" fillId="0" borderId="106" xfId="2" applyFont="1" applyBorder="1" applyAlignment="1">
      <alignment horizontal="center" vertical="center"/>
    </xf>
    <xf numFmtId="0" fontId="9" fillId="0" borderId="71" xfId="2" applyFont="1" applyBorder="1" applyAlignment="1">
      <alignment horizontal="center" vertical="center"/>
    </xf>
    <xf numFmtId="0" fontId="9" fillId="0" borderId="43" xfId="2" applyFont="1" applyBorder="1" applyAlignment="1">
      <alignment horizontal="center" vertical="center"/>
    </xf>
    <xf numFmtId="0" fontId="9" fillId="0" borderId="83" xfId="2" applyFont="1" applyBorder="1" applyAlignment="1">
      <alignment horizontal="center" vertical="center"/>
    </xf>
    <xf numFmtId="0" fontId="9" fillId="0" borderId="71" xfId="2" applyFont="1" applyBorder="1" applyAlignment="1">
      <alignment horizontal="center" vertical="center" wrapText="1"/>
    </xf>
    <xf numFmtId="0" fontId="9" fillId="0" borderId="43" xfId="2" applyFont="1" applyBorder="1" applyAlignment="1">
      <alignment horizontal="center" vertical="center" wrapText="1"/>
    </xf>
    <xf numFmtId="0" fontId="9" fillId="0" borderId="83" xfId="2" applyFont="1" applyBorder="1" applyAlignment="1">
      <alignment horizontal="center" vertical="center" wrapText="1"/>
    </xf>
    <xf numFmtId="0" fontId="4" fillId="0" borderId="11" xfId="2" applyFont="1" applyBorder="1" applyAlignment="1">
      <alignment horizontal="right" vertical="center"/>
    </xf>
    <xf numFmtId="0" fontId="59" fillId="0" borderId="70" xfId="2" applyFont="1" applyBorder="1" applyAlignment="1">
      <alignment horizontal="center" vertical="center" shrinkToFit="1"/>
    </xf>
    <xf numFmtId="0" fontId="59" fillId="0" borderId="122" xfId="2" applyFont="1" applyBorder="1" applyAlignment="1">
      <alignment horizontal="center" vertical="center" shrinkToFit="1"/>
    </xf>
    <xf numFmtId="0" fontId="9" fillId="0" borderId="125" xfId="2" applyFont="1" applyBorder="1" applyAlignment="1">
      <alignment horizontal="center" vertical="center"/>
    </xf>
    <xf numFmtId="0" fontId="9" fillId="0" borderId="61" xfId="2" applyFont="1" applyBorder="1" applyAlignment="1">
      <alignment horizontal="center" vertical="center"/>
    </xf>
    <xf numFmtId="0" fontId="9" fillId="0" borderId="123" xfId="2" applyFont="1" applyBorder="1" applyAlignment="1">
      <alignment horizontal="center" vertical="center"/>
    </xf>
    <xf numFmtId="0" fontId="9" fillId="0" borderId="124" xfId="2" applyFont="1" applyBorder="1" applyAlignment="1">
      <alignment horizontal="center" vertical="center"/>
    </xf>
    <xf numFmtId="0" fontId="5" fillId="0" borderId="15" xfId="2" applyFont="1" applyFill="1" applyBorder="1" applyAlignment="1">
      <alignment vertical="center" shrinkToFit="1"/>
    </xf>
    <xf numFmtId="0" fontId="5" fillId="0" borderId="0" xfId="2" applyFont="1" applyFill="1" applyBorder="1" applyAlignment="1">
      <alignment vertical="center" shrinkToFit="1"/>
    </xf>
    <xf numFmtId="0" fontId="9" fillId="0" borderId="68" xfId="2" applyFont="1" applyFill="1" applyBorder="1" applyAlignment="1">
      <alignment horizontal="center" vertical="center" wrapText="1"/>
    </xf>
    <xf numFmtId="0" fontId="9" fillId="0" borderId="40" xfId="2" applyFont="1" applyFill="1" applyBorder="1" applyAlignment="1">
      <alignment horizontal="center" vertical="center" wrapText="1"/>
    </xf>
    <xf numFmtId="0" fontId="9" fillId="0" borderId="71" xfId="2" applyFont="1" applyFill="1" applyBorder="1" applyAlignment="1">
      <alignment horizontal="center" vertical="center" wrapText="1"/>
    </xf>
    <xf numFmtId="0" fontId="9" fillId="0" borderId="43" xfId="2" applyFont="1" applyFill="1" applyBorder="1" applyAlignment="1">
      <alignment horizontal="center" vertical="center" wrapText="1"/>
    </xf>
    <xf numFmtId="0" fontId="9" fillId="0" borderId="83" xfId="2" applyFont="1" applyFill="1" applyBorder="1" applyAlignment="1">
      <alignment horizontal="center" vertical="center" wrapText="1"/>
    </xf>
    <xf numFmtId="0" fontId="9" fillId="0" borderId="71" xfId="2" applyFont="1" applyFill="1" applyBorder="1" applyAlignment="1">
      <alignment horizontal="center" vertical="center"/>
    </xf>
    <xf numFmtId="0" fontId="9" fillId="0" borderId="43" xfId="2" applyFont="1" applyFill="1" applyBorder="1" applyAlignment="1">
      <alignment horizontal="center" vertical="center"/>
    </xf>
    <xf numFmtId="0" fontId="9" fillId="0" borderId="83" xfId="2" applyFont="1" applyFill="1" applyBorder="1" applyAlignment="1">
      <alignment horizontal="center" vertical="center"/>
    </xf>
    <xf numFmtId="0" fontId="6" fillId="0" borderId="0" xfId="0" applyFont="1" applyAlignment="1">
      <alignment horizontal="center" vertical="center"/>
    </xf>
    <xf numFmtId="0" fontId="5" fillId="0" borderId="15" xfId="2" applyFont="1" applyFill="1" applyBorder="1" applyAlignment="1">
      <alignment vertical="center"/>
    </xf>
    <xf numFmtId="0" fontId="5" fillId="0" borderId="0" xfId="2" applyFont="1" applyFill="1" applyBorder="1" applyAlignment="1">
      <alignment vertical="center"/>
    </xf>
    <xf numFmtId="0" fontId="16" fillId="0" borderId="9" xfId="2" applyFont="1" applyFill="1" applyBorder="1" applyAlignment="1">
      <alignment horizontal="center" vertical="center" wrapText="1"/>
    </xf>
    <xf numFmtId="0" fontId="16" fillId="0" borderId="106"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59" fillId="0" borderId="70" xfId="2" applyFont="1" applyFill="1" applyBorder="1" applyAlignment="1">
      <alignment horizontal="center" vertical="center" shrinkToFit="1"/>
    </xf>
    <xf numFmtId="0" fontId="59" fillId="0" borderId="122" xfId="2" applyFont="1" applyFill="1" applyBorder="1" applyAlignment="1">
      <alignment horizontal="center" vertical="center" shrinkToFit="1"/>
    </xf>
    <xf numFmtId="0" fontId="9" fillId="0" borderId="42" xfId="2" applyFont="1" applyFill="1" applyBorder="1" applyAlignment="1">
      <alignment horizontal="distributed" vertical="center" wrapText="1"/>
    </xf>
    <xf numFmtId="0" fontId="9" fillId="0" borderId="23" xfId="2" applyFont="1" applyFill="1" applyBorder="1" applyAlignment="1">
      <alignment horizontal="distributed" vertical="center" wrapText="1"/>
    </xf>
    <xf numFmtId="0" fontId="9" fillId="0" borderId="125" xfId="2" applyFont="1" applyFill="1" applyBorder="1" applyAlignment="1">
      <alignment horizontal="center" vertical="center"/>
    </xf>
    <xf numFmtId="0" fontId="14" fillId="0" borderId="42" xfId="2" applyFont="1" applyFill="1" applyBorder="1" applyAlignment="1">
      <alignment horizontal="distributed" vertical="center" wrapText="1"/>
    </xf>
    <xf numFmtId="0" fontId="14" fillId="0" borderId="23" xfId="2" applyFont="1" applyFill="1" applyBorder="1" applyAlignment="1">
      <alignment horizontal="distributed" vertical="center" wrapText="1"/>
    </xf>
    <xf numFmtId="0" fontId="9" fillId="0" borderId="61" xfId="2" applyFont="1" applyFill="1" applyBorder="1" applyAlignment="1">
      <alignment horizontal="center" vertical="center"/>
    </xf>
    <xf numFmtId="0" fontId="9" fillId="0" borderId="123" xfId="2" applyFont="1" applyFill="1" applyBorder="1" applyAlignment="1">
      <alignment horizontal="center" vertical="center"/>
    </xf>
    <xf numFmtId="0" fontId="9" fillId="0" borderId="124" xfId="2" applyFont="1" applyFill="1" applyBorder="1" applyAlignment="1">
      <alignment horizontal="center" vertical="center"/>
    </xf>
    <xf numFmtId="0" fontId="58" fillId="5" borderId="0" xfId="2" applyFont="1" applyFill="1" applyBorder="1" applyAlignment="1" applyProtection="1">
      <alignment horizontal="center" vertical="center"/>
      <protection locked="0"/>
    </xf>
    <xf numFmtId="0" fontId="11" fillId="0" borderId="0" xfId="2" applyFont="1" applyAlignment="1">
      <alignment horizontal="right" vertical="center"/>
    </xf>
    <xf numFmtId="0" fontId="6" fillId="0" borderId="0" xfId="2" applyFont="1" applyAlignment="1">
      <alignment vertical="center"/>
    </xf>
    <xf numFmtId="0" fontId="6" fillId="0" borderId="11" xfId="2" applyFont="1" applyBorder="1" applyAlignment="1">
      <alignment vertical="center"/>
    </xf>
    <xf numFmtId="0" fontId="11" fillId="0" borderId="0" xfId="2" applyFont="1" applyFill="1" applyBorder="1" applyAlignment="1" applyProtection="1">
      <alignment horizontal="center" vertical="center"/>
    </xf>
    <xf numFmtId="0" fontId="7" fillId="0" borderId="0" xfId="2" applyFont="1" applyAlignment="1">
      <alignment horizontal="right" vertical="center"/>
    </xf>
    <xf numFmtId="0" fontId="15" fillId="0" borderId="0" xfId="2" applyFont="1" applyAlignment="1">
      <alignment vertical="center"/>
    </xf>
    <xf numFmtId="0" fontId="5" fillId="0" borderId="44" xfId="2" applyFont="1" applyFill="1" applyBorder="1" applyAlignment="1" applyProtection="1">
      <alignment horizontal="center" vertical="center" shrinkToFit="1"/>
      <protection locked="0"/>
    </xf>
    <xf numFmtId="0" fontId="5" fillId="0" borderId="16" xfId="2" applyFont="1" applyFill="1" applyBorder="1" applyAlignment="1" applyProtection="1">
      <alignment horizontal="center" vertical="center" shrinkToFit="1"/>
      <protection locked="0"/>
    </xf>
    <xf numFmtId="0" fontId="5" fillId="0" borderId="130" xfId="2" applyFont="1" applyFill="1" applyBorder="1" applyAlignment="1" applyProtection="1">
      <alignment horizontal="center" vertical="center" shrinkToFit="1"/>
      <protection locked="0"/>
    </xf>
    <xf numFmtId="176" fontId="5" fillId="0" borderId="33" xfId="2" applyNumberFormat="1" applyFont="1" applyFill="1" applyBorder="1" applyAlignment="1">
      <alignment vertical="center" shrinkToFit="1"/>
    </xf>
    <xf numFmtId="176" fontId="5" fillId="0" borderId="9" xfId="2" applyNumberFormat="1" applyFont="1" applyFill="1" applyBorder="1" applyAlignment="1">
      <alignment vertical="center" shrinkToFit="1"/>
    </xf>
    <xf numFmtId="176" fontId="5" fillId="0" borderId="10" xfId="2" applyNumberFormat="1" applyFont="1" applyFill="1" applyBorder="1" applyAlignment="1">
      <alignment vertical="center" shrinkToFit="1"/>
    </xf>
    <xf numFmtId="176" fontId="5" fillId="0" borderId="8"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13" xfId="2" applyNumberFormat="1" applyFont="1" applyFill="1" applyBorder="1" applyAlignment="1">
      <alignment vertical="center" shrinkToFit="1"/>
    </xf>
    <xf numFmtId="176" fontId="5" fillId="0" borderId="20" xfId="2" applyNumberFormat="1" applyFont="1" applyFill="1" applyBorder="1" applyAlignment="1">
      <alignment vertical="center" shrinkToFit="1"/>
    </xf>
    <xf numFmtId="176" fontId="5" fillId="0" borderId="11" xfId="2" applyNumberFormat="1" applyFont="1" applyFill="1" applyBorder="1" applyAlignment="1">
      <alignment vertical="center" shrinkToFit="1"/>
    </xf>
    <xf numFmtId="176" fontId="5" fillId="0" borderId="17" xfId="2" applyNumberFormat="1" applyFont="1" applyFill="1" applyBorder="1" applyAlignment="1">
      <alignment vertical="center" shrinkToFit="1"/>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20" xfId="2" applyFont="1" applyBorder="1" applyAlignment="1">
      <alignment horizontal="center" vertical="center"/>
    </xf>
    <xf numFmtId="0" fontId="5" fillId="0" borderId="11" xfId="2" applyFont="1" applyBorder="1" applyAlignment="1">
      <alignment horizontal="center" vertical="center"/>
    </xf>
    <xf numFmtId="0" fontId="5" fillId="0" borderId="107" xfId="2" applyFont="1" applyBorder="1" applyAlignment="1">
      <alignment horizontal="center" vertical="center"/>
    </xf>
    <xf numFmtId="0" fontId="5" fillId="0" borderId="17" xfId="2" applyFont="1" applyBorder="1" applyAlignment="1">
      <alignment horizontal="center" vertical="center"/>
    </xf>
    <xf numFmtId="0" fontId="14" fillId="0" borderId="128" xfId="2" applyFont="1" applyBorder="1" applyAlignment="1">
      <alignment horizontal="center" vertical="center"/>
    </xf>
    <xf numFmtId="0" fontId="14" fillId="0" borderId="129" xfId="2" applyFont="1" applyBorder="1" applyAlignment="1">
      <alignment horizontal="center" vertical="center"/>
    </xf>
    <xf numFmtId="0" fontId="14" fillId="0" borderId="51" xfId="2" applyFont="1" applyBorder="1" applyAlignment="1">
      <alignment horizontal="center" vertical="center"/>
    </xf>
    <xf numFmtId="0" fontId="5" fillId="5" borderId="18" xfId="2" applyFont="1" applyFill="1" applyBorder="1" applyAlignment="1" applyProtection="1">
      <alignment horizontal="center" vertical="center" shrinkToFit="1"/>
      <protection locked="0"/>
    </xf>
    <xf numFmtId="0" fontId="5" fillId="5" borderId="42" xfId="2" applyFont="1" applyFill="1" applyBorder="1" applyAlignment="1" applyProtection="1">
      <alignment horizontal="center" vertical="center" shrinkToFit="1"/>
      <protection locked="0"/>
    </xf>
    <xf numFmtId="0" fontId="5" fillId="5" borderId="19" xfId="2" applyFont="1" applyFill="1" applyBorder="1" applyAlignment="1" applyProtection="1">
      <alignment horizontal="center" vertical="center" shrinkToFit="1"/>
      <protection locked="0"/>
    </xf>
    <xf numFmtId="0" fontId="5" fillId="5" borderId="87" xfId="2" applyFont="1" applyFill="1" applyBorder="1" applyAlignment="1" applyProtection="1">
      <alignment vertical="center" shrinkToFit="1"/>
      <protection locked="0"/>
    </xf>
    <xf numFmtId="0" fontId="5" fillId="5" borderId="127" xfId="2" applyFont="1" applyFill="1" applyBorder="1" applyAlignment="1" applyProtection="1">
      <alignment vertical="center" shrinkToFit="1"/>
      <protection locked="0"/>
    </xf>
    <xf numFmtId="0" fontId="5" fillId="5" borderId="41" xfId="2" applyFont="1" applyFill="1" applyBorder="1" applyAlignment="1" applyProtection="1">
      <alignment vertical="center" shrinkToFit="1"/>
      <protection locked="0"/>
    </xf>
    <xf numFmtId="0" fontId="5" fillId="5" borderId="83" xfId="2" applyFont="1" applyFill="1" applyBorder="1" applyAlignment="1" applyProtection="1">
      <alignment vertical="center" shrinkToFit="1"/>
      <protection locked="0"/>
    </xf>
    <xf numFmtId="0" fontId="5" fillId="0" borderId="16" xfId="2" applyFont="1" applyBorder="1" applyAlignment="1" applyProtection="1">
      <alignment vertical="center" shrinkToFit="1"/>
      <protection locked="0"/>
    </xf>
    <xf numFmtId="0" fontId="5" fillId="0" borderId="130" xfId="2" applyFont="1" applyBorder="1" applyAlignment="1" applyProtection="1">
      <alignment vertical="center" shrinkToFit="1"/>
      <protection locked="0"/>
    </xf>
    <xf numFmtId="0" fontId="8" fillId="5" borderId="11" xfId="2" applyFont="1" applyFill="1" applyBorder="1" applyAlignment="1" applyProtection="1">
      <alignment horizontal="center" vertical="center" shrinkToFit="1"/>
      <protection locked="0"/>
    </xf>
    <xf numFmtId="0" fontId="5" fillId="0" borderId="18"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16" xfId="2" applyFont="1" applyBorder="1" applyAlignment="1" applyProtection="1">
      <alignment vertical="center" shrinkToFit="1"/>
    </xf>
    <xf numFmtId="0" fontId="5" fillId="0" borderId="130" xfId="2" applyFont="1" applyBorder="1" applyAlignment="1" applyProtection="1">
      <alignment vertical="center" shrinkToFit="1"/>
    </xf>
    <xf numFmtId="0" fontId="5" fillId="0" borderId="16" xfId="2" applyFont="1" applyBorder="1" applyAlignment="1">
      <alignment vertical="center" shrinkToFit="1"/>
    </xf>
    <xf numFmtId="0" fontId="5" fillId="0" borderId="130" xfId="2" applyFont="1" applyBorder="1" applyAlignment="1">
      <alignment vertical="center" shrinkToFit="1"/>
    </xf>
    <xf numFmtId="0" fontId="5" fillId="0" borderId="44" xfId="2" applyFont="1" applyFill="1" applyBorder="1" applyAlignment="1">
      <alignment horizontal="center" vertical="center" shrinkToFit="1"/>
    </xf>
    <xf numFmtId="0" fontId="5" fillId="0" borderId="16" xfId="2" applyFont="1" applyFill="1" applyBorder="1" applyAlignment="1">
      <alignment horizontal="center" vertical="center" shrinkToFit="1"/>
    </xf>
    <xf numFmtId="0" fontId="5" fillId="0" borderId="130" xfId="2" applyFont="1" applyFill="1" applyBorder="1" applyAlignment="1">
      <alignment horizontal="center" vertical="center" shrinkToFit="1"/>
    </xf>
    <xf numFmtId="0" fontId="18" fillId="0" borderId="18" xfId="2" applyFont="1" applyBorder="1" applyAlignment="1">
      <alignment horizontal="center" vertical="center"/>
    </xf>
    <xf numFmtId="0" fontId="18" fillId="0" borderId="19" xfId="2" applyFont="1" applyBorder="1" applyAlignment="1">
      <alignment horizontal="center" vertical="center"/>
    </xf>
    <xf numFmtId="0" fontId="18" fillId="0" borderId="131" xfId="2" applyFont="1" applyBorder="1" applyAlignment="1">
      <alignment horizontal="center" vertical="center"/>
    </xf>
    <xf numFmtId="0" fontId="18" fillId="0" borderId="22" xfId="2" applyFont="1" applyBorder="1" applyAlignment="1">
      <alignment horizontal="center" vertical="center"/>
    </xf>
    <xf numFmtId="0" fontId="37" fillId="0" borderId="0" xfId="2" applyFont="1" applyAlignment="1">
      <alignment horizontal="center" vertical="center"/>
    </xf>
    <xf numFmtId="0" fontId="13" fillId="0" borderId="11" xfId="2" applyFont="1" applyBorder="1" applyAlignment="1">
      <alignment horizontal="right" vertical="center"/>
    </xf>
    <xf numFmtId="0" fontId="10" fillId="5" borderId="11" xfId="2" applyFont="1" applyFill="1" applyBorder="1" applyAlignment="1" applyProtection="1">
      <alignment horizontal="center" vertical="center"/>
      <protection locked="0"/>
    </xf>
    <xf numFmtId="0" fontId="4" fillId="0" borderId="11" xfId="2" applyFont="1" applyFill="1" applyBorder="1" applyAlignment="1">
      <alignment horizontal="left" vertical="center"/>
    </xf>
    <xf numFmtId="0" fontId="5" fillId="0" borderId="128" xfId="2" applyFont="1" applyBorder="1" applyAlignment="1">
      <alignment horizontal="center" vertical="center"/>
    </xf>
    <xf numFmtId="0" fontId="5" fillId="0" borderId="51" xfId="2" applyFont="1" applyBorder="1" applyAlignment="1">
      <alignment horizontal="center" vertical="center"/>
    </xf>
    <xf numFmtId="0" fontId="5" fillId="0" borderId="87" xfId="2" applyFont="1" applyBorder="1" applyAlignment="1">
      <alignment horizontal="center" vertical="center"/>
    </xf>
    <xf numFmtId="0" fontId="5" fillId="0" borderId="88" xfId="2" applyFont="1" applyBorder="1" applyAlignment="1">
      <alignment horizontal="center" vertical="center"/>
    </xf>
    <xf numFmtId="0" fontId="5" fillId="0" borderId="121" xfId="2" applyFont="1" applyBorder="1" applyAlignment="1">
      <alignment horizontal="center" vertical="center"/>
    </xf>
    <xf numFmtId="0" fontId="4" fillId="0" borderId="134" xfId="2" applyFont="1" applyBorder="1" applyAlignment="1">
      <alignment horizontal="right" vertical="center"/>
    </xf>
    <xf numFmtId="0" fontId="4" fillId="0" borderId="130" xfId="2" applyFont="1" applyBorder="1" applyAlignment="1">
      <alignment horizontal="right" vertical="center"/>
    </xf>
    <xf numFmtId="0" fontId="5" fillId="5" borderId="44" xfId="2" applyFont="1" applyFill="1" applyBorder="1" applyAlignment="1" applyProtection="1">
      <alignment horizontal="center" vertical="center"/>
      <protection locked="0"/>
    </xf>
    <xf numFmtId="0" fontId="5" fillId="5" borderId="130" xfId="2" applyFont="1" applyFill="1" applyBorder="1" applyAlignment="1" applyProtection="1">
      <alignment horizontal="center" vertical="center"/>
      <protection locked="0"/>
    </xf>
    <xf numFmtId="0" fontId="5" fillId="0" borderId="44" xfId="2" applyFont="1" applyBorder="1" applyAlignment="1">
      <alignment horizontal="right" vertical="center"/>
    </xf>
    <xf numFmtId="0" fontId="5" fillId="0" borderId="16" xfId="2" applyFont="1" applyBorder="1" applyAlignment="1">
      <alignment horizontal="right" vertical="center"/>
    </xf>
    <xf numFmtId="0" fontId="5" fillId="0" borderId="130" xfId="2" applyFont="1" applyBorder="1" applyAlignment="1">
      <alignment horizontal="right" vertical="center"/>
    </xf>
    <xf numFmtId="0" fontId="5" fillId="0" borderId="12" xfId="2" applyFont="1" applyBorder="1" applyAlignment="1">
      <alignment horizontal="center" vertical="center"/>
    </xf>
    <xf numFmtId="0" fontId="5" fillId="0" borderId="14" xfId="2" applyFont="1" applyBorder="1" applyAlignment="1">
      <alignment horizontal="center" vertical="center"/>
    </xf>
    <xf numFmtId="0" fontId="18" fillId="0" borderId="135" xfId="2" applyFont="1" applyBorder="1" applyAlignment="1">
      <alignment horizontal="center" vertical="center"/>
    </xf>
    <xf numFmtId="0" fontId="18" fillId="0" borderId="95" xfId="2" applyFont="1" applyBorder="1" applyAlignment="1">
      <alignment horizontal="center" vertical="center"/>
    </xf>
    <xf numFmtId="0" fontId="18" fillId="0" borderId="132" xfId="2" applyFont="1" applyBorder="1" applyAlignment="1">
      <alignment horizontal="center" vertical="center"/>
    </xf>
    <xf numFmtId="0" fontId="18" fillId="0" borderId="133" xfId="2" applyFont="1" applyBorder="1" applyAlignment="1">
      <alignment horizontal="center" vertical="center"/>
    </xf>
    <xf numFmtId="0" fontId="5" fillId="0" borderId="127" xfId="2" applyFont="1" applyBorder="1" applyAlignment="1">
      <alignment horizontal="center" vertical="center"/>
    </xf>
    <xf numFmtId="0" fontId="18" fillId="0" borderId="33" xfId="2" applyFont="1" applyBorder="1" applyAlignment="1">
      <alignment horizontal="center" vertical="center"/>
    </xf>
    <xf numFmtId="0" fontId="18" fillId="0" borderId="20" xfId="2" applyFont="1" applyBorder="1" applyAlignment="1">
      <alignment horizontal="center" vertical="center"/>
    </xf>
    <xf numFmtId="0" fontId="49" fillId="0" borderId="0" xfId="2" applyFont="1" applyFill="1" applyBorder="1" applyAlignment="1">
      <alignment vertical="center"/>
    </xf>
    <xf numFmtId="0" fontId="67" fillId="0" borderId="0" xfId="2" applyFont="1" applyFill="1" applyBorder="1" applyAlignment="1">
      <alignment horizontal="left" vertical="center" wrapText="1"/>
    </xf>
    <xf numFmtId="0" fontId="4" fillId="5" borderId="137" xfId="2" applyFont="1" applyFill="1" applyBorder="1" applyAlignment="1" applyProtection="1">
      <alignment horizontal="center" vertical="center"/>
      <protection locked="0"/>
    </xf>
    <xf numFmtId="0" fontId="4" fillId="5" borderId="138" xfId="2" applyFont="1" applyFill="1" applyBorder="1" applyAlignment="1" applyProtection="1">
      <alignment horizontal="center" vertical="center"/>
      <protection locked="0"/>
    </xf>
    <xf numFmtId="0" fontId="44" fillId="0" borderId="41" xfId="2" applyFont="1" applyFill="1" applyBorder="1" applyAlignment="1">
      <alignment vertical="center"/>
    </xf>
    <xf numFmtId="0" fontId="44" fillId="0" borderId="43" xfId="2" applyFont="1" applyFill="1" applyBorder="1" applyAlignment="1">
      <alignment vertical="center"/>
    </xf>
    <xf numFmtId="0" fontId="44" fillId="0" borderId="136" xfId="2" applyFont="1" applyFill="1" applyBorder="1" applyAlignment="1">
      <alignment vertical="center"/>
    </xf>
    <xf numFmtId="0" fontId="44" fillId="0" borderId="85" xfId="2" applyFont="1" applyFill="1" applyBorder="1" applyAlignment="1">
      <alignment vertical="center"/>
    </xf>
    <xf numFmtId="0" fontId="44" fillId="0" borderId="83" xfId="2" applyFont="1" applyFill="1" applyBorder="1" applyAlignment="1">
      <alignment vertical="center"/>
    </xf>
    <xf numFmtId="0" fontId="44" fillId="0" borderId="5" xfId="2" applyFont="1" applyFill="1" applyBorder="1" applyAlignment="1">
      <alignment vertical="center"/>
    </xf>
    <xf numFmtId="0" fontId="44" fillId="0" borderId="6" xfId="2" applyFont="1" applyFill="1" applyBorder="1" applyAlignment="1">
      <alignment vertical="center"/>
    </xf>
    <xf numFmtId="0" fontId="44" fillId="0" borderId="139" xfId="2" applyFont="1" applyFill="1" applyBorder="1" applyAlignment="1">
      <alignment vertical="center"/>
    </xf>
    <xf numFmtId="0" fontId="44" fillId="0" borderId="140" xfId="2" applyFont="1" applyFill="1" applyBorder="1" applyAlignment="1">
      <alignment vertical="center"/>
    </xf>
    <xf numFmtId="0" fontId="44" fillId="0" borderId="7" xfId="2" applyFont="1" applyFill="1" applyBorder="1" applyAlignment="1">
      <alignment vertical="center"/>
    </xf>
    <xf numFmtId="0" fontId="5" fillId="0" borderId="40" xfId="2" applyFont="1" applyFill="1" applyBorder="1" applyAlignment="1">
      <alignment vertical="center" wrapText="1"/>
    </xf>
    <xf numFmtId="0" fontId="42" fillId="0" borderId="40" xfId="2" applyFont="1" applyFill="1" applyBorder="1" applyAlignment="1">
      <alignment vertical="center" wrapText="1"/>
    </xf>
    <xf numFmtId="0" fontId="42" fillId="0" borderId="40" xfId="2" applyNumberFormat="1" applyFont="1" applyFill="1" applyBorder="1" applyAlignment="1">
      <alignment vertical="center" wrapText="1"/>
    </xf>
    <xf numFmtId="0" fontId="4" fillId="0" borderId="41"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83" xfId="2" applyFont="1" applyFill="1" applyBorder="1" applyAlignment="1">
      <alignment horizontal="center" vertical="center"/>
    </xf>
    <xf numFmtId="0" fontId="4" fillId="0" borderId="41" xfId="2" applyFont="1" applyFill="1" applyBorder="1" applyAlignment="1">
      <alignment horizontal="center" vertical="center" wrapText="1"/>
    </xf>
    <xf numFmtId="0" fontId="4" fillId="0" borderId="83" xfId="2" applyFont="1" applyFill="1" applyBorder="1" applyAlignment="1">
      <alignment horizontal="center" vertical="center" wrapText="1"/>
    </xf>
    <xf numFmtId="49" fontId="4" fillId="5" borderId="40" xfId="2" applyNumberFormat="1" applyFont="1" applyFill="1" applyBorder="1" applyAlignment="1" applyProtection="1">
      <alignment vertical="center" wrapText="1"/>
      <protection locked="0"/>
    </xf>
    <xf numFmtId="0" fontId="43" fillId="0" borderId="0" xfId="2" applyFont="1" applyFill="1" applyBorder="1" applyAlignment="1">
      <alignment vertical="center" shrinkToFit="1"/>
    </xf>
    <xf numFmtId="0" fontId="66" fillId="0" borderId="0" xfId="0" applyFont="1" applyBorder="1" applyAlignment="1">
      <alignment vertical="top" wrapText="1"/>
    </xf>
    <xf numFmtId="0" fontId="10" fillId="0" borderId="43" xfId="2" applyFont="1" applyFill="1" applyBorder="1" applyAlignment="1">
      <alignment vertical="center"/>
    </xf>
    <xf numFmtId="0" fontId="4" fillId="0" borderId="23" xfId="2" applyFont="1" applyFill="1" applyBorder="1" applyAlignment="1">
      <alignment horizontal="center" vertical="center"/>
    </xf>
    <xf numFmtId="0" fontId="4" fillId="0" borderId="40" xfId="2" applyFont="1" applyFill="1" applyBorder="1" applyAlignment="1">
      <alignment horizontal="center" vertical="center"/>
    </xf>
    <xf numFmtId="0" fontId="4" fillId="0" borderId="40" xfId="2" applyFont="1" applyFill="1" applyBorder="1" applyAlignment="1">
      <alignment horizontal="center" vertical="center" textRotation="255"/>
    </xf>
    <xf numFmtId="0" fontId="4" fillId="5" borderId="41" xfId="2" applyFont="1" applyFill="1" applyBorder="1" applyAlignment="1" applyProtection="1">
      <alignment horizontal="center" vertical="center"/>
      <protection locked="0"/>
    </xf>
    <xf numFmtId="0" fontId="4" fillId="5" borderId="136" xfId="2" applyFont="1" applyFill="1" applyBorder="1" applyAlignment="1" applyProtection="1">
      <alignment horizontal="center" vertical="center"/>
      <protection locked="0"/>
    </xf>
    <xf numFmtId="0" fontId="9" fillId="0" borderId="128" xfId="4" applyFont="1" applyBorder="1" applyAlignment="1">
      <alignment horizontal="center" vertical="center"/>
    </xf>
    <xf numFmtId="0" fontId="9" fillId="0" borderId="51" xfId="4" applyFont="1" applyBorder="1" applyAlignment="1">
      <alignment horizontal="center" vertical="center"/>
    </xf>
    <xf numFmtId="0" fontId="9" fillId="0" borderId="18" xfId="4" applyFont="1" applyBorder="1" applyAlignment="1">
      <alignment horizontal="center" vertical="center"/>
    </xf>
    <xf numFmtId="0" fontId="9" fillId="0" borderId="19" xfId="4" applyFont="1" applyBorder="1" applyAlignment="1">
      <alignment horizontal="center" vertical="center"/>
    </xf>
    <xf numFmtId="0" fontId="9" fillId="0" borderId="89" xfId="4" applyFont="1" applyBorder="1" applyAlignment="1">
      <alignment horizontal="left" vertical="center" shrinkToFit="1"/>
    </xf>
    <xf numFmtId="0" fontId="9" fillId="0" borderId="159" xfId="4" applyFont="1" applyBorder="1" applyAlignment="1">
      <alignment horizontal="left" vertical="center" shrinkToFit="1"/>
    </xf>
    <xf numFmtId="0" fontId="9" fillId="0" borderId="160" xfId="4" applyFont="1" applyBorder="1" applyAlignment="1">
      <alignment horizontal="left" vertical="center" shrinkToFit="1"/>
    </xf>
    <xf numFmtId="0" fontId="14" fillId="0" borderId="78" xfId="4" applyFont="1" applyBorder="1" applyAlignment="1">
      <alignment horizontal="center" vertical="center" wrapText="1"/>
    </xf>
    <xf numFmtId="0" fontId="14" fillId="0" borderId="161" xfId="4" applyFont="1" applyBorder="1" applyAlignment="1">
      <alignment horizontal="center" vertical="center" wrapText="1"/>
    </xf>
    <xf numFmtId="0" fontId="14" fillId="0" borderId="162" xfId="4" applyFont="1" applyBorder="1" applyAlignment="1">
      <alignment horizontal="center" vertical="center" wrapText="1"/>
    </xf>
    <xf numFmtId="0" fontId="14" fillId="0" borderId="52" xfId="3" applyFont="1" applyBorder="1" applyAlignment="1">
      <alignment horizontal="center" vertical="center" wrapText="1"/>
    </xf>
    <xf numFmtId="0" fontId="14" fillId="0" borderId="163" xfId="3" applyFont="1" applyBorder="1" applyAlignment="1">
      <alignment horizontal="center" vertical="center" wrapText="1"/>
    </xf>
    <xf numFmtId="0" fontId="9" fillId="0" borderId="150" xfId="4" applyFont="1" applyBorder="1" applyAlignment="1">
      <alignment horizontal="left" vertical="center"/>
    </xf>
    <xf numFmtId="0" fontId="9" fillId="0" borderId="151" xfId="4" applyFont="1" applyBorder="1" applyAlignment="1">
      <alignment horizontal="left" vertical="center"/>
    </xf>
    <xf numFmtId="0" fontId="9" fillId="0" borderId="152" xfId="4" applyFont="1" applyBorder="1" applyAlignment="1">
      <alignment horizontal="left" vertical="center"/>
    </xf>
    <xf numFmtId="0" fontId="9" fillId="0" borderId="57" xfId="4" applyFont="1" applyBorder="1" applyAlignment="1">
      <alignment horizontal="center" vertical="center"/>
    </xf>
    <xf numFmtId="0" fontId="9" fillId="0" borderId="86" xfId="4" applyFont="1" applyBorder="1" applyAlignment="1">
      <alignment horizontal="center" vertical="center"/>
    </xf>
    <xf numFmtId="0" fontId="12" fillId="0" borderId="1" xfId="4" applyFont="1" applyBorder="1" applyAlignment="1">
      <alignment horizontal="left" vertical="center" wrapText="1"/>
    </xf>
    <xf numFmtId="0" fontId="12" fillId="0" borderId="2" xfId="4" applyFont="1" applyBorder="1" applyAlignment="1">
      <alignment horizontal="left" vertical="center" wrapText="1"/>
    </xf>
    <xf numFmtId="0" fontId="12" fillId="0" borderId="3" xfId="4" applyFont="1" applyBorder="1" applyAlignment="1">
      <alignment horizontal="left" vertical="center" wrapText="1"/>
    </xf>
    <xf numFmtId="0" fontId="12" fillId="0" borderId="90" xfId="4" applyFont="1" applyBorder="1" applyAlignment="1">
      <alignment horizontal="left" vertical="center" wrapText="1"/>
    </xf>
    <xf numFmtId="0" fontId="12" fillId="0" borderId="153" xfId="4" applyFont="1" applyBorder="1" applyAlignment="1">
      <alignment horizontal="left" vertical="center" wrapText="1"/>
    </xf>
    <xf numFmtId="0" fontId="12" fillId="0" borderId="154" xfId="4" applyFont="1" applyBorder="1" applyAlignment="1">
      <alignment horizontal="left" vertical="center" wrapText="1"/>
    </xf>
    <xf numFmtId="0" fontId="9" fillId="0" borderId="1" xfId="4" applyFont="1" applyBorder="1" applyAlignment="1">
      <alignment horizontal="left" vertical="center" wrapText="1"/>
    </xf>
    <xf numFmtId="0" fontId="9" fillId="0" borderId="2" xfId="4" applyFont="1" applyBorder="1" applyAlignment="1">
      <alignment horizontal="left" vertical="center"/>
    </xf>
    <xf numFmtId="0" fontId="9" fillId="0" borderId="3" xfId="4" applyFont="1" applyBorder="1" applyAlignment="1">
      <alignment horizontal="left" vertical="center"/>
    </xf>
    <xf numFmtId="0" fontId="25" fillId="0" borderId="55" xfId="4" applyFont="1" applyBorder="1" applyAlignment="1">
      <alignment horizontal="left" vertical="center"/>
    </xf>
    <xf numFmtId="0" fontId="25" fillId="0" borderId="56" xfId="4" applyFont="1" applyBorder="1" applyAlignment="1">
      <alignment horizontal="left" vertical="center"/>
    </xf>
    <xf numFmtId="0" fontId="25" fillId="0" borderId="59" xfId="4" applyFont="1" applyBorder="1" applyAlignment="1">
      <alignment horizontal="left" vertical="center"/>
    </xf>
    <xf numFmtId="0" fontId="9" fillId="0" borderId="156" xfId="4" applyFont="1" applyBorder="1" applyAlignment="1">
      <alignment vertical="center" wrapText="1"/>
    </xf>
    <xf numFmtId="0" fontId="9" fillId="0" borderId="157" xfId="4" applyFont="1" applyBorder="1" applyAlignment="1">
      <alignment vertical="center" wrapText="1"/>
    </xf>
    <xf numFmtId="0" fontId="9" fillId="0" borderId="158" xfId="4" applyFont="1" applyBorder="1" applyAlignment="1">
      <alignment vertical="center" wrapText="1"/>
    </xf>
    <xf numFmtId="0" fontId="9" fillId="0" borderId="55" xfId="4" applyFont="1" applyBorder="1" applyAlignment="1">
      <alignment horizontal="left" vertical="center" wrapText="1"/>
    </xf>
    <xf numFmtId="0" fontId="9" fillId="0" borderId="56" xfId="4" applyFont="1" applyBorder="1" applyAlignment="1">
      <alignment horizontal="left" vertical="center" wrapText="1"/>
    </xf>
    <xf numFmtId="0" fontId="9" fillId="0" borderId="59" xfId="4" applyFont="1" applyBorder="1" applyAlignment="1">
      <alignment horizontal="left" vertical="center" wrapText="1"/>
    </xf>
    <xf numFmtId="0" fontId="9" fillId="0" borderId="150" xfId="4" applyFont="1" applyBorder="1" applyAlignment="1">
      <alignment vertical="center" wrapText="1"/>
    </xf>
    <xf numFmtId="0" fontId="9" fillId="0" borderId="151" xfId="4" applyFont="1" applyBorder="1" applyAlignment="1">
      <alignment vertical="center" wrapText="1"/>
    </xf>
    <xf numFmtId="0" fontId="9" fillId="0" borderId="152" xfId="4" applyFont="1" applyBorder="1" applyAlignment="1">
      <alignment vertical="center" wrapText="1"/>
    </xf>
    <xf numFmtId="0" fontId="9" fillId="0" borderId="90" xfId="4" applyFont="1" applyBorder="1" applyAlignment="1">
      <alignment vertical="center" wrapText="1"/>
    </xf>
    <xf numFmtId="0" fontId="9" fillId="0" borderId="153" xfId="4" applyFont="1" applyBorder="1" applyAlignment="1">
      <alignment vertical="center" wrapText="1"/>
    </xf>
    <xf numFmtId="0" fontId="9" fillId="0" borderId="154" xfId="4" applyFont="1" applyBorder="1" applyAlignment="1">
      <alignment vertical="center" wrapText="1"/>
    </xf>
    <xf numFmtId="0" fontId="9" fillId="0" borderId="129" xfId="4" applyFont="1" applyBorder="1" applyAlignment="1">
      <alignment horizontal="center" vertical="center"/>
    </xf>
    <xf numFmtId="0" fontId="9" fillId="0" borderId="58" xfId="4" applyFont="1" applyBorder="1" applyAlignment="1">
      <alignment horizontal="center" vertical="center" textRotation="255"/>
    </xf>
    <xf numFmtId="0" fontId="9" fillId="0" borderId="155" xfId="4" applyFont="1" applyBorder="1" applyAlignment="1">
      <alignment horizontal="center" vertical="center"/>
    </xf>
    <xf numFmtId="0" fontId="25" fillId="0" borderId="60" xfId="4" applyFont="1" applyBorder="1" applyAlignment="1">
      <alignment vertical="center"/>
    </xf>
    <xf numFmtId="0" fontId="25" fillId="0" borderId="56" xfId="4" applyFont="1" applyBorder="1" applyAlignment="1">
      <alignment vertical="center"/>
    </xf>
    <xf numFmtId="0" fontId="25" fillId="0" borderId="59" xfId="4" applyFont="1" applyBorder="1" applyAlignment="1">
      <alignment vertical="center"/>
    </xf>
    <xf numFmtId="0" fontId="5" fillId="5" borderId="147" xfId="4" applyFont="1" applyFill="1" applyBorder="1" applyAlignment="1" applyProtection="1">
      <alignment horizontal="center" vertical="center"/>
      <protection locked="0"/>
    </xf>
    <xf numFmtId="0" fontId="5" fillId="5" borderId="148" xfId="4" applyFont="1" applyFill="1" applyBorder="1" applyAlignment="1" applyProtection="1">
      <alignment horizontal="center" vertical="center"/>
      <protection locked="0"/>
    </xf>
    <xf numFmtId="0" fontId="5" fillId="5" borderId="149" xfId="4" applyFont="1" applyFill="1" applyBorder="1" applyAlignment="1" applyProtection="1">
      <alignment horizontal="center" vertical="center"/>
      <protection locked="0"/>
    </xf>
    <xf numFmtId="0" fontId="5" fillId="5" borderId="93" xfId="4" applyFont="1" applyFill="1" applyBorder="1" applyAlignment="1" applyProtection="1">
      <alignment horizontal="center" vertical="center"/>
      <protection locked="0"/>
    </xf>
    <xf numFmtId="0" fontId="25" fillId="0" borderId="143" xfId="4" applyFont="1" applyFill="1" applyBorder="1" applyAlignment="1">
      <alignment horizontal="center" vertical="center" shrinkToFit="1"/>
    </xf>
    <xf numFmtId="0" fontId="25" fillId="0" borderId="141" xfId="4" applyFont="1" applyFill="1" applyBorder="1" applyAlignment="1">
      <alignment horizontal="center" vertical="center" shrinkToFit="1"/>
    </xf>
    <xf numFmtId="0" fontId="25" fillId="0" borderId="144" xfId="4" applyFont="1" applyFill="1" applyBorder="1" applyAlignment="1">
      <alignment horizontal="center" vertical="center" shrinkToFit="1"/>
    </xf>
    <xf numFmtId="0" fontId="9" fillId="0" borderId="0" xfId="4" applyFont="1" applyAlignment="1">
      <alignment vertical="center" wrapText="1"/>
    </xf>
    <xf numFmtId="0" fontId="5" fillId="0" borderId="56" xfId="3" applyFont="1" applyBorder="1" applyAlignment="1">
      <alignment horizontal="left" vertical="center" wrapText="1"/>
    </xf>
    <xf numFmtId="0" fontId="5" fillId="0" borderId="59" xfId="3" applyFont="1" applyBorder="1" applyAlignment="1">
      <alignment horizontal="left" vertical="center" wrapText="1"/>
    </xf>
    <xf numFmtId="0" fontId="9" fillId="0" borderId="55" xfId="4" applyFont="1" applyBorder="1" applyAlignment="1">
      <alignment horizontal="left" vertical="center" wrapText="1" shrinkToFit="1"/>
    </xf>
    <xf numFmtId="0" fontId="9" fillId="0" borderId="56" xfId="4" applyFont="1" applyBorder="1" applyAlignment="1">
      <alignment horizontal="left" vertical="center" wrapText="1" shrinkToFit="1"/>
    </xf>
    <xf numFmtId="0" fontId="9" fillId="0" borderId="59" xfId="4" applyFont="1" applyBorder="1" applyAlignment="1">
      <alignment horizontal="left" vertical="center" wrapText="1" shrinkToFit="1"/>
    </xf>
    <xf numFmtId="0" fontId="9" fillId="0" borderId="56" xfId="4" applyFont="1" applyBorder="1" applyAlignment="1">
      <alignment horizontal="left" vertical="center"/>
    </xf>
    <xf numFmtId="0" fontId="9" fillId="0" borderId="59" xfId="4" applyFont="1" applyBorder="1" applyAlignment="1">
      <alignment horizontal="left" vertical="center"/>
    </xf>
    <xf numFmtId="0" fontId="9" fillId="0" borderId="90" xfId="4" applyFont="1" applyBorder="1" applyAlignment="1">
      <alignment horizontal="left" vertical="center" wrapText="1"/>
    </xf>
    <xf numFmtId="0" fontId="9" fillId="0" borderId="153" xfId="4" applyFont="1" applyBorder="1" applyAlignment="1">
      <alignment horizontal="left" vertical="center"/>
    </xf>
    <xf numFmtId="0" fontId="9" fillId="0" borderId="154" xfId="4" applyFont="1" applyBorder="1" applyAlignment="1">
      <alignment horizontal="left" vertical="center"/>
    </xf>
    <xf numFmtId="0" fontId="9" fillId="0" borderId="20" xfId="4" applyFont="1" applyBorder="1" applyAlignment="1">
      <alignment horizontal="left" vertical="center" wrapText="1"/>
    </xf>
    <xf numFmtId="0" fontId="9" fillId="0" borderId="11" xfId="4" applyFont="1" applyBorder="1" applyAlignment="1">
      <alignment horizontal="left" vertical="center" wrapText="1"/>
    </xf>
    <xf numFmtId="0" fontId="9" fillId="0" borderId="107" xfId="4" applyFont="1" applyBorder="1" applyAlignment="1">
      <alignment horizontal="left" vertical="center" wrapText="1"/>
    </xf>
    <xf numFmtId="0" fontId="9" fillId="0" borderId="9" xfId="4" applyFont="1" applyBorder="1" applyAlignment="1">
      <alignment vertical="center"/>
    </xf>
    <xf numFmtId="0" fontId="9" fillId="0" borderId="55" xfId="4" applyFont="1" applyBorder="1" applyAlignment="1">
      <alignment vertical="center" shrinkToFit="1"/>
    </xf>
    <xf numFmtId="0" fontId="9" fillId="0" borderId="56" xfId="4" applyFont="1" applyBorder="1" applyAlignment="1">
      <alignment vertical="center" shrinkToFit="1"/>
    </xf>
    <xf numFmtId="0" fontId="9" fillId="0" borderId="59" xfId="4" applyFont="1" applyBorder="1" applyAlignment="1">
      <alignment vertical="center" shrinkToFit="1"/>
    </xf>
    <xf numFmtId="0" fontId="5" fillId="0" borderId="141" xfId="4" applyFont="1" applyFill="1" applyBorder="1" applyAlignment="1">
      <alignment horizontal="center" vertical="center"/>
    </xf>
    <xf numFmtId="0" fontId="5" fillId="0" borderId="142" xfId="4" applyFont="1" applyFill="1" applyBorder="1" applyAlignment="1">
      <alignment horizontal="center" vertical="center"/>
    </xf>
    <xf numFmtId="0" fontId="9" fillId="0" borderId="145" xfId="4" applyFont="1" applyBorder="1" applyAlignment="1">
      <alignment horizontal="center" vertical="center"/>
    </xf>
    <xf numFmtId="0" fontId="9" fillId="0" borderId="146" xfId="4" applyFont="1" applyBorder="1" applyAlignment="1">
      <alignment horizontal="center" vertical="center"/>
    </xf>
    <xf numFmtId="0" fontId="9" fillId="0" borderId="55" xfId="4" applyFont="1" applyBorder="1" applyAlignment="1">
      <alignment horizontal="left" vertical="center"/>
    </xf>
    <xf numFmtId="0" fontId="24" fillId="0" borderId="0" xfId="4" applyFont="1" applyBorder="1" applyAlignment="1">
      <alignment horizontal="center" vertical="center"/>
    </xf>
    <xf numFmtId="0" fontId="10" fillId="0" borderId="0" xfId="4" applyFont="1" applyBorder="1" applyAlignment="1">
      <alignment horizontal="center" vertical="center"/>
    </xf>
    <xf numFmtId="0" fontId="10" fillId="0" borderId="0" xfId="4" applyFont="1" applyBorder="1" applyAlignment="1">
      <alignment vertical="center"/>
    </xf>
    <xf numFmtId="0" fontId="9" fillId="0" borderId="0" xfId="4" applyFont="1" applyBorder="1" applyAlignment="1">
      <alignment vertical="center"/>
    </xf>
    <xf numFmtId="0" fontId="9" fillId="0" borderId="1" xfId="4" applyFont="1" applyBorder="1" applyAlignment="1">
      <alignment vertical="center"/>
    </xf>
    <xf numFmtId="0" fontId="9" fillId="0" borderId="2" xfId="4" applyFont="1" applyBorder="1" applyAlignment="1">
      <alignment vertical="center"/>
    </xf>
    <xf numFmtId="0" fontId="9" fillId="0" borderId="3" xfId="4" applyFont="1" applyBorder="1" applyAlignment="1">
      <alignment vertical="center"/>
    </xf>
    <xf numFmtId="0" fontId="24" fillId="0" borderId="0" xfId="4" applyFont="1" applyAlignment="1">
      <alignment horizontal="right"/>
    </xf>
    <xf numFmtId="0" fontId="24" fillId="0" borderId="0" xfId="4" applyFont="1" applyAlignment="1">
      <alignment vertical="center"/>
    </xf>
    <xf numFmtId="0" fontId="24" fillId="0" borderId="0" xfId="4" applyFont="1" applyBorder="1" applyAlignment="1">
      <alignment vertical="center"/>
    </xf>
    <xf numFmtId="0" fontId="10" fillId="0" borderId="8" xfId="4" applyFont="1" applyBorder="1" applyAlignment="1">
      <alignment vertical="center"/>
    </xf>
    <xf numFmtId="0" fontId="9" fillId="0" borderId="4" xfId="4" applyFont="1" applyBorder="1" applyAlignment="1">
      <alignment horizontal="center" vertical="center"/>
    </xf>
    <xf numFmtId="0" fontId="10" fillId="0" borderId="40" xfId="4" applyFont="1" applyBorder="1" applyAlignment="1">
      <alignment horizontal="center" vertical="center"/>
    </xf>
    <xf numFmtId="0" fontId="9" fillId="0" borderId="42" xfId="4" applyFont="1" applyBorder="1" applyAlignment="1">
      <alignment horizontal="center" vertical="center"/>
    </xf>
    <xf numFmtId="0" fontId="10" fillId="0" borderId="4" xfId="4" applyFont="1" applyBorder="1" applyAlignment="1">
      <alignment vertical="center"/>
    </xf>
    <xf numFmtId="0" fontId="10" fillId="0" borderId="0" xfId="4" applyFont="1" applyAlignment="1">
      <alignment horizontal="right" vertical="center"/>
    </xf>
    <xf numFmtId="0" fontId="10" fillId="0" borderId="0" xfId="4" applyNumberFormat="1" applyFont="1" applyFill="1" applyBorder="1" applyAlignment="1">
      <alignment horizontal="center" vertical="center" shrinkToFit="1"/>
    </xf>
    <xf numFmtId="0" fontId="10" fillId="0" borderId="0" xfId="4" applyFont="1" applyAlignment="1">
      <alignment horizontal="center" vertical="center"/>
    </xf>
    <xf numFmtId="0" fontId="9" fillId="0" borderId="8" xfId="4" applyFont="1" applyBorder="1" applyAlignment="1">
      <alignment horizontal="right" vertical="center" wrapText="1"/>
    </xf>
    <xf numFmtId="0" fontId="10" fillId="0" borderId="40" xfId="4" applyFont="1" applyBorder="1" applyAlignment="1">
      <alignment horizontal="center" vertical="center"/>
    </xf>
    <xf numFmtId="0" fontId="24" fillId="0" borderId="5" xfId="4" applyFont="1" applyBorder="1" applyAlignment="1">
      <alignment horizontal="center" vertical="center"/>
    </xf>
    <xf numFmtId="0" fontId="10" fillId="0" borderId="6" xfId="4" applyFont="1" applyBorder="1" applyAlignment="1">
      <alignment horizontal="center" vertical="center"/>
    </xf>
    <xf numFmtId="0" fontId="24" fillId="0" borderId="6" xfId="4" applyFont="1" applyBorder="1" applyAlignment="1">
      <alignment horizontal="center" vertical="center"/>
    </xf>
    <xf numFmtId="0" fontId="10" fillId="0" borderId="6" xfId="4" applyFont="1" applyBorder="1" applyAlignment="1">
      <alignment vertical="center"/>
    </xf>
    <xf numFmtId="0" fontId="10" fillId="0" borderId="7" xfId="4" applyFont="1" applyBorder="1" applyAlignment="1">
      <alignment vertical="center"/>
    </xf>
    <xf numFmtId="0" fontId="9" fillId="0" borderId="0" xfId="4" applyFont="1" applyBorder="1" applyAlignment="1">
      <alignment vertical="center"/>
    </xf>
    <xf numFmtId="0" fontId="9" fillId="0" borderId="78" xfId="4" applyFont="1" applyBorder="1" applyAlignment="1">
      <alignment horizontal="center" vertical="center"/>
    </xf>
    <xf numFmtId="0" fontId="9" fillId="0" borderId="161" xfId="4" applyFont="1" applyBorder="1" applyAlignment="1">
      <alignment horizontal="center" vertical="center"/>
    </xf>
    <xf numFmtId="0" fontId="9" fillId="0" borderId="164" xfId="4" applyFont="1" applyBorder="1" applyAlignment="1">
      <alignment horizontal="center" vertical="center"/>
    </xf>
    <xf numFmtId="0" fontId="5" fillId="0" borderId="155" xfId="4" applyFont="1" applyBorder="1" applyAlignment="1">
      <alignment horizontal="center" vertical="center"/>
    </xf>
    <xf numFmtId="0" fontId="9" fillId="0" borderId="155" xfId="4" applyFont="1" applyBorder="1" applyAlignment="1">
      <alignment vertical="center" wrapText="1"/>
    </xf>
    <xf numFmtId="0" fontId="9" fillId="0" borderId="165" xfId="4" applyFont="1" applyBorder="1" applyAlignment="1">
      <alignment vertical="center" wrapText="1"/>
    </xf>
    <xf numFmtId="0" fontId="5" fillId="0" borderId="58" xfId="4" applyFont="1" applyBorder="1" applyAlignment="1">
      <alignment horizontal="center" vertical="center"/>
    </xf>
    <xf numFmtId="0" fontId="5" fillId="0" borderId="155" xfId="4" applyFont="1" applyBorder="1" applyAlignment="1">
      <alignment horizontal="center" vertical="center"/>
    </xf>
    <xf numFmtId="0" fontId="5" fillId="0" borderId="52" xfId="4" applyFont="1" applyBorder="1" applyAlignment="1">
      <alignment horizontal="center" vertical="center"/>
    </xf>
    <xf numFmtId="0" fontId="5" fillId="0" borderId="166" xfId="4" applyFont="1" applyBorder="1" applyAlignment="1">
      <alignment horizontal="center" vertical="center"/>
    </xf>
    <xf numFmtId="0" fontId="9" fillId="0" borderId="166" xfId="4" applyFont="1" applyBorder="1" applyAlignment="1">
      <alignment vertical="center" wrapText="1"/>
    </xf>
    <xf numFmtId="0" fontId="9" fillId="0" borderId="167" xfId="4" applyFont="1" applyBorder="1" applyAlignment="1">
      <alignment vertical="center" wrapText="1"/>
    </xf>
    <xf numFmtId="0" fontId="9" fillId="0" borderId="146" xfId="4" applyFont="1" applyBorder="1" applyAlignment="1">
      <alignment vertical="center" wrapText="1"/>
    </xf>
    <xf numFmtId="0" fontId="9" fillId="0" borderId="82" xfId="4" applyFont="1" applyBorder="1" applyAlignment="1">
      <alignment vertical="center" wrapText="1"/>
    </xf>
    <xf numFmtId="0" fontId="14" fillId="0" borderId="166" xfId="4" applyFont="1" applyBorder="1" applyAlignment="1">
      <alignment horizontal="center" vertical="center"/>
    </xf>
    <xf numFmtId="0" fontId="9" fillId="0" borderId="166" xfId="4" applyFont="1" applyBorder="1" applyAlignment="1">
      <alignment horizontal="center" vertical="center"/>
    </xf>
    <xf numFmtId="0" fontId="9" fillId="0" borderId="167" xfId="4" applyFont="1" applyBorder="1" applyAlignment="1">
      <alignment horizontal="center" vertical="center"/>
    </xf>
    <xf numFmtId="0" fontId="25" fillId="0" borderId="0" xfId="0" applyFont="1" applyFill="1" applyBorder="1" applyAlignment="1">
      <alignment vertical="center" wrapText="1"/>
    </xf>
    <xf numFmtId="0" fontId="25" fillId="0" borderId="4" xfId="0" applyFont="1" applyFill="1" applyBorder="1" applyAlignment="1">
      <alignment vertical="center" wrapText="1"/>
    </xf>
  </cellXfs>
  <cellStyles count="5">
    <cellStyle name="桁区切り" xfId="1" builtinId="6"/>
    <cellStyle name="標準" xfId="0" builtinId="0"/>
    <cellStyle name="標準 2" xfId="2" xr:uid="{00000000-0005-0000-0000-000002000000}"/>
    <cellStyle name="標準 3" xfId="3" xr:uid="{00000000-0005-0000-0000-000003000000}"/>
    <cellStyle name="標準_申請書の受領書及び不足書類チェックの一覧（様式）" xfId="4" xr:uid="{00000000-0005-0000-0000-000004000000}"/>
  </cellStyles>
  <dxfs count="45">
    <dxf>
      <font>
        <color rgb="FFFF0000"/>
      </font>
    </dxf>
    <dxf>
      <fill>
        <patternFill patternType="lightTrellis"/>
      </fill>
    </dxf>
    <dxf>
      <fill>
        <patternFill patternType="lightUp"/>
      </fill>
    </dxf>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
      <font>
        <color theme="0"/>
      </font>
      <fill>
        <patternFill patternType="lightTrellis">
          <bgColor theme="0"/>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ont>
        <b val="0"/>
        <i val="0"/>
        <strike val="0"/>
        <u val="none"/>
        <color theme="0"/>
      </font>
      <numFmt numFmtId="0" formatCode="General"/>
      <fill>
        <patternFill patternType="lightTrellis">
          <fgColor indexed="64"/>
          <bgColor indexed="65"/>
        </patternFill>
      </fill>
      <border>
        <left/>
        <right/>
        <top/>
        <bottom/>
      </border>
    </dxf>
    <dxf>
      <fill>
        <patternFill patternType="darkDown">
          <bgColor theme="0"/>
        </patternFill>
      </fill>
    </dxf>
    <dxf>
      <font>
        <color rgb="FFFF0000"/>
      </font>
    </dxf>
    <dxf>
      <font>
        <color rgb="FFFF0000"/>
      </font>
    </dxf>
    <dxf>
      <font>
        <color rgb="FFFF0000"/>
      </font>
    </dxf>
    <dxf>
      <fill>
        <patternFill>
          <bgColor theme="9" tint="0.79998168889431442"/>
        </patternFill>
      </fill>
    </dxf>
    <dxf>
      <fill>
        <patternFill patternType="darkDown">
          <bgColor theme="0"/>
        </patternFill>
      </fill>
    </dxf>
    <dxf>
      <font>
        <color rgb="FFFF0000"/>
      </font>
    </dxf>
    <dxf>
      <font>
        <color rgb="FFFF0000"/>
      </font>
    </dxf>
    <dxf>
      <font>
        <color rgb="FFFF0000"/>
      </font>
    </dxf>
    <dxf>
      <fill>
        <patternFill>
          <bgColor theme="9" tint="0.79998168889431442"/>
        </patternFill>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67235</xdr:colOff>
      <xdr:row>41</xdr:row>
      <xdr:rowOff>57708</xdr:rowOff>
    </xdr:from>
    <xdr:to>
      <xdr:col>19</xdr:col>
      <xdr:colOff>175411</xdr:colOff>
      <xdr:row>49</xdr:row>
      <xdr:rowOff>53825</xdr:rowOff>
    </xdr:to>
    <xdr:sp macro="" textlink="">
      <xdr:nvSpPr>
        <xdr:cNvPr id="10" name="Oval 13">
          <a:extLst>
            <a:ext uri="{FF2B5EF4-FFF2-40B4-BE49-F238E27FC236}">
              <a16:creationId xmlns:a16="http://schemas.microsoft.com/office/drawing/2014/main" id="{8E07F28A-0778-4282-804B-9CB5A9277750}"/>
            </a:ext>
          </a:extLst>
        </xdr:cNvPr>
        <xdr:cNvSpPr>
          <a:spLocks noChangeArrowheads="1"/>
        </xdr:cNvSpPr>
      </xdr:nvSpPr>
      <xdr:spPr bwMode="auto">
        <a:xfrm>
          <a:off x="10649510" y="6753783"/>
          <a:ext cx="1308326" cy="129151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27432" bIns="0" anchor="ctr" upright="1"/>
        <a:lstStyle/>
        <a:p>
          <a:pPr algn="ctr" rtl="0">
            <a:lnSpc>
              <a:spcPts val="1300"/>
            </a:lnSpc>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受付印</a:t>
          </a: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300"/>
            </a:lnSpc>
            <a:defRPr sz="1000"/>
          </a:pPr>
          <a:endParaRPr lang="en-US" altLang="ja-JP" sz="11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300"/>
            </a:lnSpc>
            <a:defRPr sz="1000"/>
          </a:pPr>
          <a:r>
            <a:rPr lang="en-US" altLang="ja-JP" sz="110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市使用欄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668351</xdr:colOff>
      <xdr:row>4</xdr:row>
      <xdr:rowOff>130321</xdr:rowOff>
    </xdr:from>
    <xdr:to>
      <xdr:col>39</xdr:col>
      <xdr:colOff>138546</xdr:colOff>
      <xdr:row>10</xdr:row>
      <xdr:rowOff>108858</xdr:rowOff>
    </xdr:to>
    <xdr:sp macro="" textlink="">
      <xdr:nvSpPr>
        <xdr:cNvPr id="6" name="角丸四角形 6">
          <a:extLst>
            <a:ext uri="{FF2B5EF4-FFF2-40B4-BE49-F238E27FC236}">
              <a16:creationId xmlns:a16="http://schemas.microsoft.com/office/drawing/2014/main" id="{513EB327-BDE2-405E-8E3A-80CC49D455E3}"/>
            </a:ext>
          </a:extLst>
        </xdr:cNvPr>
        <xdr:cNvSpPr/>
      </xdr:nvSpPr>
      <xdr:spPr>
        <a:xfrm>
          <a:off x="17704494" y="1137250"/>
          <a:ext cx="4913052" cy="157057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a:t>決算年度ごとに作成してください。</a:t>
          </a:r>
          <a:endParaRPr kumimoji="1" lang="en-US" altLang="ja-JP" sz="2000"/>
        </a:p>
        <a:p>
          <a:pPr algn="l">
            <a:lnSpc>
              <a:spcPts val="2400"/>
            </a:lnSpc>
          </a:pPr>
          <a:r>
            <a:rPr kumimoji="1" lang="ja-JP" altLang="en-US" sz="2000"/>
            <a:t>経営事項審査の選択が</a:t>
          </a:r>
          <a:r>
            <a:rPr kumimoji="1" lang="en-US" altLang="ja-JP" sz="2000"/>
            <a:t>『</a:t>
          </a:r>
          <a:r>
            <a:rPr kumimoji="1" lang="ja-JP" altLang="en-US" sz="2000"/>
            <a:t>２年平均</a:t>
          </a:r>
          <a:r>
            <a:rPr kumimoji="1" lang="en-US" altLang="ja-JP" sz="2000"/>
            <a:t>』</a:t>
          </a:r>
          <a:r>
            <a:rPr kumimoji="1" lang="ja-JP" altLang="en-US" sz="2000"/>
            <a:t>の場合、２期分の作成が必要になります。</a:t>
          </a:r>
        </a:p>
      </xdr:txBody>
    </xdr:sp>
    <xdr:clientData/>
  </xdr:twoCellAnchor>
  <xdr:twoCellAnchor>
    <xdr:from>
      <xdr:col>35</xdr:col>
      <xdr:colOff>435429</xdr:colOff>
      <xdr:row>36</xdr:row>
      <xdr:rowOff>27214</xdr:rowOff>
    </xdr:from>
    <xdr:to>
      <xdr:col>42</xdr:col>
      <xdr:colOff>367393</xdr:colOff>
      <xdr:row>45</xdr:row>
      <xdr:rowOff>32965</xdr:rowOff>
    </xdr:to>
    <xdr:sp macro="" textlink="">
      <xdr:nvSpPr>
        <xdr:cNvPr id="3" name="角丸四角形 6">
          <a:extLst>
            <a:ext uri="{FF2B5EF4-FFF2-40B4-BE49-F238E27FC236}">
              <a16:creationId xmlns:a16="http://schemas.microsoft.com/office/drawing/2014/main" id="{4F015474-F5BF-4A1C-82A8-04F10A98B014}"/>
            </a:ext>
          </a:extLst>
        </xdr:cNvPr>
        <xdr:cNvSpPr/>
      </xdr:nvSpPr>
      <xdr:spPr>
        <a:xfrm>
          <a:off x="20193000" y="10409464"/>
          <a:ext cx="4694464" cy="157057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en-US" altLang="ja-JP" sz="2000"/>
            <a:t>【</a:t>
          </a:r>
          <a:r>
            <a:rPr kumimoji="1" lang="ja-JP" altLang="en-US" sz="2000"/>
            <a:t>チェック表</a:t>
          </a:r>
          <a:r>
            <a:rPr kumimoji="1" lang="en-US" altLang="ja-JP" sz="2000"/>
            <a:t>】</a:t>
          </a:r>
        </a:p>
        <a:p>
          <a:pPr algn="l">
            <a:lnSpc>
              <a:spcPts val="2500"/>
            </a:lnSpc>
          </a:pPr>
          <a:r>
            <a:rPr kumimoji="1" lang="ja-JP" altLang="en-US" sz="2000"/>
            <a:t>様式</a:t>
          </a:r>
          <a:r>
            <a:rPr kumimoji="1" lang="en-US" altLang="ja-JP" sz="2000"/>
            <a:t>1-10-1</a:t>
          </a:r>
          <a:r>
            <a:rPr kumimoji="1" lang="ja-JP" altLang="en-US" sz="2000"/>
            <a:t>及び様式</a:t>
          </a:r>
          <a:r>
            <a:rPr kumimoji="1" lang="en-US" altLang="ja-JP" sz="2000"/>
            <a:t>1-3</a:t>
          </a:r>
          <a:r>
            <a:rPr kumimoji="1" lang="ja-JP" altLang="en-US" sz="2000"/>
            <a:t>各種を入力後、</a:t>
          </a:r>
          <a:endParaRPr kumimoji="1" lang="en-US" altLang="ja-JP" sz="2000"/>
        </a:p>
        <a:p>
          <a:pPr algn="l">
            <a:lnSpc>
              <a:spcPts val="2500"/>
            </a:lnSpc>
          </a:pPr>
          <a:r>
            <a:rPr kumimoji="1" lang="ja-JP" altLang="en-US" sz="2000"/>
            <a:t>不一致の場合表示されます。</a:t>
          </a:r>
          <a:endParaRPr kumimoji="1" lang="en-US" altLang="ja-JP" sz="2000"/>
        </a:p>
        <a:p>
          <a:pPr algn="l">
            <a:lnSpc>
              <a:spcPts val="2500"/>
            </a:lnSpc>
          </a:pPr>
          <a:r>
            <a:rPr kumimoji="1" lang="ja-JP" altLang="en-US" sz="20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287350</xdr:colOff>
      <xdr:row>4</xdr:row>
      <xdr:rowOff>26412</xdr:rowOff>
    </xdr:from>
    <xdr:to>
      <xdr:col>38</xdr:col>
      <xdr:colOff>503463</xdr:colOff>
      <xdr:row>11</xdr:row>
      <xdr:rowOff>292362</xdr:rowOff>
    </xdr:to>
    <xdr:sp macro="" textlink="">
      <xdr:nvSpPr>
        <xdr:cNvPr id="2" name="角丸四角形 6">
          <a:extLst>
            <a:ext uri="{FF2B5EF4-FFF2-40B4-BE49-F238E27FC236}">
              <a16:creationId xmlns:a16="http://schemas.microsoft.com/office/drawing/2014/main" id="{C5F1B86C-5298-490A-A5B9-4A26C30952F2}"/>
            </a:ext>
          </a:extLst>
        </xdr:cNvPr>
        <xdr:cNvSpPr/>
      </xdr:nvSpPr>
      <xdr:spPr>
        <a:xfrm>
          <a:off x="17323493" y="965305"/>
          <a:ext cx="4978613" cy="21573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a:t>決算年度ごとに作成してください。</a:t>
          </a:r>
          <a:endParaRPr kumimoji="1" lang="en-US" altLang="ja-JP" sz="2000"/>
        </a:p>
        <a:p>
          <a:pPr algn="l">
            <a:lnSpc>
              <a:spcPts val="2400"/>
            </a:lnSpc>
          </a:pPr>
          <a:r>
            <a:rPr kumimoji="1" lang="ja-JP" altLang="en-US" sz="2000"/>
            <a:t>経営事項審査の選択が</a:t>
          </a:r>
          <a:r>
            <a:rPr kumimoji="1" lang="en-US" altLang="ja-JP" sz="2000"/>
            <a:t>『</a:t>
          </a:r>
          <a:r>
            <a:rPr kumimoji="1" lang="ja-JP" altLang="en-US" sz="2000"/>
            <a:t>２年平均</a:t>
          </a:r>
          <a:r>
            <a:rPr kumimoji="1" lang="en-US" altLang="ja-JP" sz="2000"/>
            <a:t>』</a:t>
          </a:r>
          <a:r>
            <a:rPr kumimoji="1" lang="ja-JP" altLang="en-US" sz="2000"/>
            <a:t>の場合、２期分の作成が必要になります。</a:t>
          </a:r>
        </a:p>
      </xdr:txBody>
    </xdr:sp>
    <xdr:clientData/>
  </xdr:twoCellAnchor>
  <xdr:twoCellAnchor>
    <xdr:from>
      <xdr:col>36</xdr:col>
      <xdr:colOff>40822</xdr:colOff>
      <xdr:row>36</xdr:row>
      <xdr:rowOff>68035</xdr:rowOff>
    </xdr:from>
    <xdr:to>
      <xdr:col>42</xdr:col>
      <xdr:colOff>653144</xdr:colOff>
      <xdr:row>45</xdr:row>
      <xdr:rowOff>73786</xdr:rowOff>
    </xdr:to>
    <xdr:sp macro="" textlink="">
      <xdr:nvSpPr>
        <xdr:cNvPr id="4" name="角丸四角形 6">
          <a:extLst>
            <a:ext uri="{FF2B5EF4-FFF2-40B4-BE49-F238E27FC236}">
              <a16:creationId xmlns:a16="http://schemas.microsoft.com/office/drawing/2014/main" id="{92D63B4F-0DF7-4CD4-9E65-AB0EA5054D15}"/>
            </a:ext>
          </a:extLst>
        </xdr:cNvPr>
        <xdr:cNvSpPr/>
      </xdr:nvSpPr>
      <xdr:spPr>
        <a:xfrm>
          <a:off x="20478751" y="10423071"/>
          <a:ext cx="4694464" cy="157057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en-US" altLang="ja-JP" sz="2000"/>
            <a:t>【</a:t>
          </a:r>
          <a:r>
            <a:rPr kumimoji="1" lang="ja-JP" altLang="en-US" sz="2000"/>
            <a:t>チェック表</a:t>
          </a:r>
          <a:r>
            <a:rPr kumimoji="1" lang="en-US" altLang="ja-JP" sz="2000"/>
            <a:t>】</a:t>
          </a:r>
        </a:p>
        <a:p>
          <a:pPr algn="l">
            <a:lnSpc>
              <a:spcPts val="2500"/>
            </a:lnSpc>
          </a:pPr>
          <a:r>
            <a:rPr kumimoji="1" lang="ja-JP" altLang="en-US" sz="2000"/>
            <a:t>様式</a:t>
          </a:r>
          <a:r>
            <a:rPr kumimoji="1" lang="en-US" altLang="ja-JP" sz="2000"/>
            <a:t>1-10-1</a:t>
          </a:r>
          <a:r>
            <a:rPr kumimoji="1" lang="ja-JP" altLang="en-US" sz="2000"/>
            <a:t>及び様式</a:t>
          </a:r>
          <a:r>
            <a:rPr kumimoji="1" lang="en-US" altLang="ja-JP" sz="2000"/>
            <a:t>1-3</a:t>
          </a:r>
          <a:r>
            <a:rPr kumimoji="1" lang="ja-JP" altLang="en-US" sz="2000"/>
            <a:t>各種を入力後、</a:t>
          </a:r>
          <a:endParaRPr kumimoji="1" lang="en-US" altLang="ja-JP" sz="2000"/>
        </a:p>
        <a:p>
          <a:pPr algn="l">
            <a:lnSpc>
              <a:spcPts val="2500"/>
            </a:lnSpc>
          </a:pPr>
          <a:r>
            <a:rPr kumimoji="1" lang="ja-JP" altLang="en-US" sz="2000"/>
            <a:t>不一致の場合表示されます。</a:t>
          </a:r>
          <a:endParaRPr kumimoji="1" lang="en-US" altLang="ja-JP" sz="2000"/>
        </a:p>
        <a:p>
          <a:pPr algn="l">
            <a:lnSpc>
              <a:spcPts val="2500"/>
            </a:lnSpc>
          </a:pPr>
          <a:r>
            <a:rPr kumimoji="1" lang="ja-JP" altLang="en-US" sz="20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Y75"/>
  <sheetViews>
    <sheetView showGridLines="0" tabSelected="1" view="pageBreakPreview" zoomScale="85" zoomScaleNormal="75" zoomScaleSheetLayoutView="85" workbookViewId="0">
      <selection activeCell="Q4" sqref="Q4"/>
    </sheetView>
  </sheetViews>
  <sheetFormatPr defaultColWidth="8.875" defaultRowHeight="13.5" x14ac:dyDescent="0.15"/>
  <cols>
    <col min="1" max="1" width="1.125" style="3" customWidth="1"/>
    <col min="2" max="2" width="5.625" style="3" customWidth="1"/>
    <col min="3" max="3" width="18.75" style="3" customWidth="1"/>
    <col min="4" max="4" width="1.875" style="3" customWidth="1"/>
    <col min="5" max="5" width="23.75" style="3" customWidth="1"/>
    <col min="6" max="6" width="14.625" style="3" customWidth="1"/>
    <col min="7" max="7" width="5.625" style="3" customWidth="1"/>
    <col min="8" max="8" width="12.5" style="3" customWidth="1"/>
    <col min="9" max="9" width="12.75" style="3" customWidth="1"/>
    <col min="10" max="10" width="1.875" style="3" customWidth="1"/>
    <col min="11" max="11" width="3.625" style="3" customWidth="1"/>
    <col min="12" max="12" width="10.625" style="3" customWidth="1"/>
    <col min="13" max="13" width="2.5" style="3" bestFit="1" customWidth="1"/>
    <col min="14" max="14" width="19.375" style="3" customWidth="1"/>
    <col min="15" max="15" width="3.875" style="187" customWidth="1"/>
    <col min="16" max="16" width="3.25" style="3" customWidth="1"/>
    <col min="17" max="17" width="4.625" style="187" customWidth="1"/>
    <col min="18" max="18" width="3.25" style="3" customWidth="1"/>
    <col min="19" max="19" width="4.625" style="187" customWidth="1"/>
    <col min="20" max="20" width="3.25" style="3" customWidth="1"/>
    <col min="21" max="21" width="1.375" style="3" customWidth="1"/>
    <col min="22" max="22" width="1.125" style="3" customWidth="1"/>
    <col min="23" max="24" width="8.875" style="3"/>
    <col min="25" max="25" width="12.75" style="3" bestFit="1" customWidth="1"/>
    <col min="26" max="16384" width="8.875" style="3"/>
  </cols>
  <sheetData>
    <row r="1" spans="1:24" x14ac:dyDescent="0.15">
      <c r="B1" s="469" t="s">
        <v>12</v>
      </c>
      <c r="C1" s="469"/>
      <c r="D1" s="469"/>
      <c r="E1" s="469"/>
      <c r="F1" s="1"/>
      <c r="G1" s="1"/>
      <c r="H1" s="1"/>
      <c r="I1" s="1"/>
      <c r="J1" s="1"/>
      <c r="K1" s="1"/>
      <c r="L1" s="1"/>
      <c r="M1" s="1"/>
      <c r="N1" s="1"/>
      <c r="O1" s="200"/>
      <c r="P1" s="1"/>
      <c r="Q1" s="200"/>
      <c r="R1" s="1"/>
      <c r="S1" s="200"/>
    </row>
    <row r="2" spans="1:24" ht="8.25" customHeight="1" x14ac:dyDescent="0.15">
      <c r="B2" s="4" t="s">
        <v>13</v>
      </c>
      <c r="C2" s="5"/>
      <c r="D2" s="5"/>
      <c r="E2" s="6"/>
      <c r="F2" s="6"/>
      <c r="G2" s="6"/>
      <c r="H2" s="6"/>
      <c r="I2" s="6"/>
      <c r="J2" s="6"/>
      <c r="K2" s="6"/>
      <c r="L2" s="6"/>
      <c r="M2" s="6"/>
      <c r="N2" s="6"/>
      <c r="O2" s="201"/>
      <c r="P2" s="6"/>
      <c r="Q2" s="201"/>
      <c r="R2" s="6"/>
      <c r="S2" s="201"/>
      <c r="T2" s="18"/>
      <c r="U2" s="7"/>
    </row>
    <row r="3" spans="1:24" ht="23.25" x14ac:dyDescent="0.15">
      <c r="B3" s="470" t="s">
        <v>14</v>
      </c>
      <c r="C3" s="471"/>
      <c r="D3" s="471"/>
      <c r="E3" s="471"/>
      <c r="F3" s="471"/>
      <c r="G3" s="471"/>
      <c r="H3" s="471"/>
      <c r="I3" s="471"/>
      <c r="J3" s="471"/>
      <c r="K3" s="471"/>
      <c r="L3" s="347"/>
      <c r="M3" s="347"/>
      <c r="N3" s="177" t="s">
        <v>234</v>
      </c>
      <c r="O3" s="474"/>
      <c r="P3" s="475"/>
      <c r="Q3" s="475"/>
      <c r="R3" s="475"/>
      <c r="S3" s="475"/>
      <c r="T3" s="476"/>
      <c r="U3" s="10"/>
    </row>
    <row r="4" spans="1:24" ht="19.5" customHeight="1" x14ac:dyDescent="0.15">
      <c r="B4" s="190" t="s">
        <v>233</v>
      </c>
      <c r="C4" s="31"/>
      <c r="D4" s="54"/>
      <c r="E4" s="54"/>
      <c r="F4" s="54"/>
      <c r="G4" s="54"/>
      <c r="H4" s="54"/>
      <c r="I4" s="54"/>
      <c r="J4" s="54"/>
      <c r="K4" s="54"/>
      <c r="L4" s="54"/>
      <c r="M4" s="54"/>
      <c r="N4" s="177" t="s">
        <v>246</v>
      </c>
      <c r="O4" s="209" t="s">
        <v>248</v>
      </c>
      <c r="P4" s="41" t="s">
        <v>247</v>
      </c>
      <c r="Q4" s="240"/>
      <c r="R4" s="41" t="s">
        <v>244</v>
      </c>
      <c r="S4" s="240"/>
      <c r="T4" s="366" t="s">
        <v>245</v>
      </c>
      <c r="U4" s="10"/>
    </row>
    <row r="5" spans="1:24" x14ac:dyDescent="0.15">
      <c r="B5" s="176" t="s">
        <v>11</v>
      </c>
      <c r="C5" s="192"/>
      <c r="D5" s="8"/>
      <c r="E5" s="11"/>
      <c r="F5" s="11"/>
      <c r="G5" s="11"/>
      <c r="H5" s="11"/>
      <c r="I5" s="11"/>
      <c r="J5" s="11"/>
      <c r="K5" s="11"/>
      <c r="L5" s="11"/>
      <c r="M5" s="11"/>
      <c r="N5" s="11"/>
      <c r="O5" s="9"/>
      <c r="P5" s="9"/>
      <c r="Q5" s="9"/>
      <c r="R5" s="9"/>
      <c r="S5" s="9"/>
      <c r="T5" s="9"/>
      <c r="U5" s="10"/>
    </row>
    <row r="6" spans="1:24" x14ac:dyDescent="0.15">
      <c r="B6" s="176" t="s">
        <v>10</v>
      </c>
      <c r="C6" s="192"/>
      <c r="D6" s="8"/>
      <c r="E6" s="11"/>
      <c r="F6" s="11"/>
      <c r="G6" s="11"/>
      <c r="H6" s="11"/>
      <c r="I6" s="11"/>
      <c r="J6" s="11"/>
      <c r="K6" s="11"/>
      <c r="L6" s="11"/>
      <c r="M6" s="11"/>
      <c r="N6" s="11"/>
      <c r="O6" s="9"/>
      <c r="P6" s="9"/>
      <c r="Q6" s="9"/>
      <c r="R6" s="9"/>
      <c r="S6" s="9"/>
      <c r="T6" s="9"/>
      <c r="U6" s="10"/>
    </row>
    <row r="7" spans="1:24" x14ac:dyDescent="0.15">
      <c r="B7" s="176" t="s">
        <v>0</v>
      </c>
      <c r="C7" s="192"/>
      <c r="D7" s="8"/>
      <c r="E7" s="11"/>
      <c r="F7" s="11"/>
      <c r="G7" s="11"/>
      <c r="H7" s="11"/>
      <c r="I7" s="11"/>
      <c r="J7" s="11"/>
      <c r="K7" s="11"/>
      <c r="L7" s="11"/>
      <c r="M7" s="11"/>
      <c r="N7" s="11"/>
      <c r="O7" s="9"/>
      <c r="P7" s="9"/>
      <c r="Q7" s="9"/>
      <c r="R7" s="9"/>
      <c r="S7" s="9"/>
      <c r="T7" s="9"/>
      <c r="U7" s="10"/>
    </row>
    <row r="8" spans="1:24" ht="8.25" customHeight="1" x14ac:dyDescent="0.15">
      <c r="B8" s="12"/>
      <c r="C8" s="13"/>
      <c r="D8" s="13"/>
      <c r="E8" s="13"/>
      <c r="F8" s="13"/>
      <c r="G8" s="13"/>
      <c r="H8" s="13"/>
      <c r="I8" s="13"/>
      <c r="J8" s="13"/>
      <c r="K8" s="13"/>
      <c r="L8" s="13"/>
      <c r="M8" s="13"/>
      <c r="N8" s="13"/>
      <c r="O8" s="202"/>
      <c r="P8" s="13"/>
      <c r="Q8" s="202"/>
      <c r="R8" s="13"/>
      <c r="S8" s="202"/>
      <c r="T8" s="23"/>
      <c r="U8" s="14"/>
    </row>
    <row r="9" spans="1:24" ht="4.5" customHeight="1" x14ac:dyDescent="0.15">
      <c r="B9" s="479" t="s">
        <v>228</v>
      </c>
      <c r="C9" s="480"/>
      <c r="D9" s="169"/>
      <c r="E9" s="172"/>
      <c r="F9" s="172"/>
      <c r="G9" s="172"/>
      <c r="H9" s="172"/>
      <c r="I9" s="172"/>
      <c r="J9" s="172"/>
      <c r="K9" s="172"/>
      <c r="L9" s="172"/>
      <c r="M9" s="172"/>
      <c r="N9" s="172"/>
      <c r="O9" s="203"/>
      <c r="P9" s="172"/>
      <c r="Q9" s="203"/>
      <c r="R9" s="172"/>
      <c r="S9" s="203"/>
      <c r="T9" s="28"/>
      <c r="U9" s="7"/>
    </row>
    <row r="10" spans="1:24" ht="15.75" customHeight="1" x14ac:dyDescent="0.15">
      <c r="B10" s="481"/>
      <c r="C10" s="482"/>
      <c r="D10" s="170"/>
      <c r="E10" s="198" t="s">
        <v>242</v>
      </c>
      <c r="F10" s="450"/>
      <c r="G10" s="451"/>
      <c r="H10" s="451"/>
      <c r="I10" s="451"/>
      <c r="J10" s="451"/>
      <c r="K10" s="451"/>
      <c r="L10" s="451"/>
      <c r="M10" s="451"/>
      <c r="N10" s="452"/>
      <c r="O10" s="462" t="s">
        <v>395</v>
      </c>
      <c r="P10" s="463"/>
      <c r="Q10" s="463"/>
      <c r="R10" s="463"/>
      <c r="S10" s="463"/>
      <c r="T10" s="463"/>
      <c r="U10" s="10"/>
      <c r="V10" s="175"/>
    </row>
    <row r="11" spans="1:24" ht="17.25" customHeight="1" x14ac:dyDescent="0.15">
      <c r="A11" s="8"/>
      <c r="B11" s="481"/>
      <c r="C11" s="482"/>
      <c r="D11" s="170"/>
      <c r="E11" s="199" t="s">
        <v>3</v>
      </c>
      <c r="F11" s="450"/>
      <c r="G11" s="451"/>
      <c r="H11" s="451"/>
      <c r="I11" s="451"/>
      <c r="J11" s="451"/>
      <c r="K11" s="451"/>
      <c r="L11" s="451"/>
      <c r="M11" s="451"/>
      <c r="N11" s="452"/>
      <c r="O11" s="462" t="s">
        <v>396</v>
      </c>
      <c r="P11" s="463"/>
      <c r="Q11" s="463"/>
      <c r="R11" s="463"/>
      <c r="S11" s="463"/>
      <c r="T11" s="463"/>
      <c r="U11" s="10"/>
    </row>
    <row r="12" spans="1:24" ht="4.5" customHeight="1" x14ac:dyDescent="0.15">
      <c r="B12" s="481"/>
      <c r="C12" s="482"/>
      <c r="D12" s="170"/>
      <c r="E12" s="28"/>
      <c r="F12" s="196"/>
      <c r="G12" s="41"/>
      <c r="H12" s="41"/>
      <c r="I12" s="41"/>
      <c r="J12" s="41"/>
      <c r="K12" s="41"/>
      <c r="L12" s="41"/>
      <c r="M12" s="41"/>
      <c r="N12" s="41"/>
      <c r="O12" s="349"/>
      <c r="P12" s="350"/>
      <c r="Q12" s="349"/>
      <c r="R12" s="350"/>
      <c r="S12" s="349"/>
      <c r="T12" s="351"/>
      <c r="U12" s="10"/>
      <c r="X12" s="3" t="s">
        <v>230</v>
      </c>
    </row>
    <row r="13" spans="1:24" ht="17.25" customHeight="1" x14ac:dyDescent="0.15">
      <c r="B13" s="481"/>
      <c r="C13" s="482"/>
      <c r="D13" s="170"/>
      <c r="E13" s="199" t="s">
        <v>1</v>
      </c>
      <c r="F13" s="346"/>
      <c r="G13" s="453" t="s">
        <v>397</v>
      </c>
      <c r="H13" s="454"/>
      <c r="I13" s="454"/>
      <c r="J13" s="354"/>
      <c r="K13" s="8"/>
      <c r="L13" s="8"/>
      <c r="M13" s="8"/>
      <c r="N13" s="8"/>
      <c r="O13" s="352"/>
      <c r="P13" s="353"/>
      <c r="Q13" s="352"/>
      <c r="R13" s="353"/>
      <c r="S13" s="352"/>
      <c r="T13" s="351"/>
      <c r="U13" s="10"/>
      <c r="V13" s="174"/>
      <c r="X13" s="3" t="s">
        <v>230</v>
      </c>
    </row>
    <row r="14" spans="1:24" ht="17.25" customHeight="1" x14ac:dyDescent="0.15">
      <c r="B14" s="481"/>
      <c r="C14" s="482"/>
      <c r="D14" s="170"/>
      <c r="E14" s="199" t="s">
        <v>2</v>
      </c>
      <c r="F14" s="472"/>
      <c r="G14" s="472"/>
      <c r="H14" s="472"/>
      <c r="I14" s="472"/>
      <c r="J14" s="473"/>
      <c r="K14" s="473"/>
      <c r="L14" s="473"/>
      <c r="M14" s="473"/>
      <c r="N14" s="473"/>
      <c r="O14" s="473"/>
      <c r="P14" s="473"/>
      <c r="Q14" s="473"/>
      <c r="R14" s="473"/>
      <c r="S14" s="473"/>
      <c r="T14" s="473"/>
      <c r="U14" s="10"/>
    </row>
    <row r="15" spans="1:24" ht="4.5" customHeight="1" x14ac:dyDescent="0.15">
      <c r="B15" s="481"/>
      <c r="C15" s="482"/>
      <c r="D15" s="170"/>
      <c r="E15" s="28"/>
      <c r="F15" s="196"/>
      <c r="G15" s="41"/>
      <c r="H15" s="41"/>
      <c r="I15" s="41"/>
      <c r="J15" s="41"/>
      <c r="K15" s="41"/>
      <c r="L15" s="41"/>
      <c r="M15" s="41"/>
      <c r="N15" s="41"/>
      <c r="O15" s="177"/>
      <c r="P15" s="41"/>
      <c r="Q15" s="177"/>
      <c r="R15" s="41"/>
      <c r="S15" s="177"/>
      <c r="T15" s="29"/>
      <c r="U15" s="10"/>
    </row>
    <row r="16" spans="1:24" ht="17.25" customHeight="1" x14ac:dyDescent="0.15">
      <c r="A16" s="8"/>
      <c r="B16" s="481"/>
      <c r="C16" s="482"/>
      <c r="D16" s="170"/>
      <c r="E16" s="199" t="s">
        <v>235</v>
      </c>
      <c r="F16" s="450"/>
      <c r="G16" s="451"/>
      <c r="H16" s="451"/>
      <c r="I16" s="355"/>
      <c r="J16" s="354"/>
      <c r="K16" s="477" t="s">
        <v>4</v>
      </c>
      <c r="L16" s="477"/>
      <c r="M16" s="478"/>
      <c r="N16" s="345"/>
      <c r="O16" s="455" t="s">
        <v>399</v>
      </c>
      <c r="P16" s="456"/>
      <c r="Q16" s="456"/>
      <c r="R16" s="456"/>
      <c r="S16" s="456"/>
      <c r="T16" s="456"/>
      <c r="U16" s="10"/>
    </row>
    <row r="17" spans="1:25" ht="17.25" customHeight="1" x14ac:dyDescent="0.15">
      <c r="A17" s="8"/>
      <c r="B17" s="481"/>
      <c r="C17" s="482"/>
      <c r="D17" s="170"/>
      <c r="E17" s="198" t="s">
        <v>398</v>
      </c>
      <c r="F17" s="450"/>
      <c r="G17" s="451"/>
      <c r="H17" s="451"/>
      <c r="I17" s="356" t="s">
        <v>395</v>
      </c>
      <c r="J17" s="354"/>
      <c r="K17" s="464" t="s">
        <v>5</v>
      </c>
      <c r="L17" s="464"/>
      <c r="M17" s="465"/>
      <c r="N17" s="345"/>
      <c r="O17" s="455" t="s">
        <v>399</v>
      </c>
      <c r="P17" s="456"/>
      <c r="Q17" s="456"/>
      <c r="R17" s="456"/>
      <c r="S17" s="456"/>
      <c r="T17" s="456"/>
      <c r="U17" s="10"/>
    </row>
    <row r="18" spans="1:25" ht="17.25" customHeight="1" x14ac:dyDescent="0.15">
      <c r="A18" s="8"/>
      <c r="B18" s="481"/>
      <c r="C18" s="482"/>
      <c r="D18" s="170"/>
      <c r="E18" s="199" t="s">
        <v>219</v>
      </c>
      <c r="F18" s="450"/>
      <c r="G18" s="451"/>
      <c r="H18" s="451"/>
      <c r="I18" s="355"/>
      <c r="J18" s="354"/>
      <c r="K18" s="507" t="s">
        <v>221</v>
      </c>
      <c r="L18" s="507"/>
      <c r="M18" s="508"/>
      <c r="N18" s="488"/>
      <c r="O18" s="489"/>
      <c r="P18" s="489"/>
      <c r="Q18" s="489"/>
      <c r="R18" s="489"/>
      <c r="S18" s="489"/>
      <c r="T18" s="490"/>
      <c r="U18" s="10"/>
      <c r="X18" s="3" t="s">
        <v>229</v>
      </c>
    </row>
    <row r="19" spans="1:25" ht="4.5" customHeight="1" x14ac:dyDescent="0.15">
      <c r="B19" s="481"/>
      <c r="C19" s="482"/>
      <c r="D19" s="170"/>
      <c r="E19" s="29"/>
      <c r="F19" s="29"/>
      <c r="G19" s="29"/>
      <c r="H19" s="29"/>
      <c r="I19" s="29"/>
      <c r="J19" s="29"/>
      <c r="K19" s="41"/>
      <c r="L19" s="41"/>
      <c r="M19" s="41"/>
      <c r="N19" s="41"/>
      <c r="O19" s="177"/>
      <c r="P19" s="41"/>
      <c r="Q19" s="177"/>
      <c r="R19" s="41"/>
      <c r="S19" s="177"/>
      <c r="T19" s="29"/>
      <c r="U19" s="10"/>
      <c r="X19" s="3" t="s">
        <v>72</v>
      </c>
    </row>
    <row r="20" spans="1:25" ht="22.5" customHeight="1" x14ac:dyDescent="0.15">
      <c r="B20" s="481"/>
      <c r="C20" s="482"/>
      <c r="D20" s="193"/>
      <c r="E20" s="491" t="s">
        <v>496</v>
      </c>
      <c r="F20" s="491"/>
      <c r="G20" s="211"/>
      <c r="H20" s="977" t="s">
        <v>534</v>
      </c>
      <c r="I20" s="977"/>
      <c r="J20" s="977"/>
      <c r="K20" s="977"/>
      <c r="L20" s="977"/>
      <c r="M20" s="977"/>
      <c r="N20" s="977"/>
      <c r="O20" s="977"/>
      <c r="P20" s="977"/>
      <c r="Q20" s="977"/>
      <c r="R20" s="977"/>
      <c r="S20" s="977"/>
      <c r="T20" s="977"/>
      <c r="U20" s="978"/>
    </row>
    <row r="21" spans="1:25" ht="10.5" customHeight="1" x14ac:dyDescent="0.15">
      <c r="B21" s="481"/>
      <c r="C21" s="482"/>
      <c r="D21" s="17"/>
      <c r="E21" s="505" t="s">
        <v>431</v>
      </c>
      <c r="F21" s="505"/>
      <c r="H21" s="357" t="s">
        <v>237</v>
      </c>
      <c r="J21" s="189"/>
      <c r="K21" s="188"/>
      <c r="L21" s="188"/>
      <c r="M21" s="188"/>
      <c r="N21" s="188" t="s">
        <v>7</v>
      </c>
      <c r="O21" s="205"/>
      <c r="P21" s="188"/>
      <c r="Q21" s="205"/>
      <c r="R21" s="188"/>
      <c r="S21" s="205"/>
      <c r="T21" s="188"/>
      <c r="U21" s="10"/>
    </row>
    <row r="22" spans="1:25" ht="10.5" customHeight="1" x14ac:dyDescent="0.15">
      <c r="B22" s="481"/>
      <c r="C22" s="482"/>
      <c r="D22" s="17"/>
      <c r="E22" s="506"/>
      <c r="F22" s="506"/>
      <c r="H22" s="357" t="s">
        <v>239</v>
      </c>
      <c r="J22" s="189"/>
      <c r="K22" s="188"/>
      <c r="L22" s="188"/>
      <c r="M22" s="188"/>
      <c r="N22" s="188" t="s">
        <v>8</v>
      </c>
      <c r="O22" s="205"/>
      <c r="P22" s="188"/>
      <c r="Q22" s="205"/>
      <c r="R22" s="188"/>
      <c r="S22" s="205"/>
      <c r="T22" s="188"/>
      <c r="U22" s="10"/>
    </row>
    <row r="23" spans="1:25" ht="10.5" customHeight="1" x14ac:dyDescent="0.15">
      <c r="B23" s="481"/>
      <c r="C23" s="482"/>
      <c r="D23" s="15"/>
      <c r="E23" s="506"/>
      <c r="F23" s="506"/>
      <c r="H23" s="357" t="s">
        <v>240</v>
      </c>
      <c r="J23" s="189"/>
      <c r="K23" s="188"/>
      <c r="L23" s="188"/>
      <c r="M23" s="188"/>
      <c r="N23" s="188" t="s">
        <v>9</v>
      </c>
      <c r="O23" s="205"/>
      <c r="P23" s="188"/>
      <c r="Q23" s="205"/>
      <c r="R23" s="188"/>
      <c r="S23" s="205"/>
      <c r="T23" s="188"/>
      <c r="U23" s="10"/>
    </row>
    <row r="24" spans="1:25" ht="10.5" customHeight="1" x14ac:dyDescent="0.15">
      <c r="B24" s="483"/>
      <c r="C24" s="484"/>
      <c r="D24" s="185"/>
      <c r="E24" s="191"/>
      <c r="H24" s="358" t="s">
        <v>241</v>
      </c>
      <c r="J24" s="194"/>
      <c r="K24" s="195"/>
      <c r="L24" s="195"/>
      <c r="M24" s="195"/>
      <c r="N24" s="195"/>
      <c r="O24" s="206"/>
      <c r="P24" s="195"/>
      <c r="Q24" s="206"/>
      <c r="R24" s="195"/>
      <c r="S24" s="206"/>
      <c r="T24" s="195"/>
      <c r="U24" s="14"/>
    </row>
    <row r="25" spans="1:25" ht="4.5" customHeight="1" x14ac:dyDescent="0.15">
      <c r="B25" s="479" t="s">
        <v>418</v>
      </c>
      <c r="C25" s="485"/>
      <c r="D25" s="169"/>
      <c r="E25" s="172"/>
      <c r="F25" s="172"/>
      <c r="G25" s="172"/>
      <c r="H25" s="172"/>
      <c r="I25" s="172"/>
      <c r="J25" s="172"/>
      <c r="K25" s="172"/>
      <c r="L25" s="172"/>
      <c r="M25" s="172"/>
      <c r="N25" s="172"/>
      <c r="O25" s="203"/>
      <c r="P25" s="172"/>
      <c r="Q25" s="203"/>
      <c r="R25" s="172"/>
      <c r="S25" s="203"/>
      <c r="T25" s="28"/>
      <c r="U25" s="7"/>
      <c r="X25" s="3" t="s">
        <v>230</v>
      </c>
    </row>
    <row r="26" spans="1:25" ht="15.75" customHeight="1" x14ac:dyDescent="0.15">
      <c r="B26" s="486"/>
      <c r="C26" s="487"/>
      <c r="D26" s="170"/>
      <c r="E26" s="198" t="s">
        <v>242</v>
      </c>
      <c r="F26" s="450"/>
      <c r="G26" s="451"/>
      <c r="H26" s="451"/>
      <c r="I26" s="451"/>
      <c r="J26" s="451"/>
      <c r="K26" s="451"/>
      <c r="L26" s="451"/>
      <c r="M26" s="451"/>
      <c r="N26" s="452"/>
      <c r="O26" s="462" t="s">
        <v>395</v>
      </c>
      <c r="P26" s="463"/>
      <c r="Q26" s="463"/>
      <c r="R26" s="463"/>
      <c r="S26" s="463"/>
      <c r="T26" s="463"/>
      <c r="U26" s="10"/>
      <c r="X26" s="3" t="s">
        <v>231</v>
      </c>
    </row>
    <row r="27" spans="1:25" ht="17.25" customHeight="1" x14ac:dyDescent="0.15">
      <c r="A27" s="8"/>
      <c r="B27" s="486"/>
      <c r="C27" s="487"/>
      <c r="D27" s="170"/>
      <c r="E27" s="183" t="s">
        <v>3</v>
      </c>
      <c r="F27" s="450"/>
      <c r="G27" s="451"/>
      <c r="H27" s="451"/>
      <c r="I27" s="451"/>
      <c r="J27" s="451"/>
      <c r="K27" s="451"/>
      <c r="L27" s="451"/>
      <c r="M27" s="451"/>
      <c r="N27" s="452"/>
      <c r="O27" s="462" t="s">
        <v>396</v>
      </c>
      <c r="P27" s="463"/>
      <c r="Q27" s="463"/>
      <c r="R27" s="463"/>
      <c r="S27" s="463"/>
      <c r="T27" s="463"/>
      <c r="U27" s="10"/>
    </row>
    <row r="28" spans="1:25" ht="4.5" customHeight="1" x14ac:dyDescent="0.15">
      <c r="B28" s="486"/>
      <c r="C28" s="487"/>
      <c r="D28" s="170"/>
      <c r="E28" s="28"/>
      <c r="F28" s="196"/>
      <c r="G28" s="41"/>
      <c r="H28" s="41"/>
      <c r="I28" s="41"/>
      <c r="J28" s="41"/>
      <c r="K28" s="41"/>
      <c r="L28" s="41"/>
      <c r="M28" s="41"/>
      <c r="N28" s="41"/>
      <c r="O28" s="349"/>
      <c r="P28" s="350"/>
      <c r="Q28" s="349"/>
      <c r="R28" s="350"/>
      <c r="S28" s="349"/>
      <c r="T28" s="351"/>
      <c r="U28" s="10"/>
    </row>
    <row r="29" spans="1:25" ht="17.25" customHeight="1" x14ac:dyDescent="0.15">
      <c r="B29" s="486"/>
      <c r="C29" s="487"/>
      <c r="D29" s="170"/>
      <c r="E29" s="183" t="s">
        <v>1</v>
      </c>
      <c r="F29" s="346"/>
      <c r="G29" s="453" t="s">
        <v>397</v>
      </c>
      <c r="H29" s="454"/>
      <c r="I29" s="454"/>
      <c r="J29" s="354"/>
      <c r="K29" s="8"/>
      <c r="L29" s="8"/>
      <c r="M29" s="8"/>
      <c r="N29" s="8"/>
      <c r="O29" s="352"/>
      <c r="P29" s="353"/>
      <c r="Q29" s="352"/>
      <c r="R29" s="353"/>
      <c r="S29" s="352"/>
      <c r="T29" s="351"/>
      <c r="U29" s="10"/>
      <c r="Y29" s="1"/>
    </row>
    <row r="30" spans="1:25" ht="17.25" customHeight="1" x14ac:dyDescent="0.15">
      <c r="B30" s="509" t="s">
        <v>419</v>
      </c>
      <c r="C30" s="510"/>
      <c r="D30" s="170"/>
      <c r="E30" s="183" t="s">
        <v>2</v>
      </c>
      <c r="F30" s="472"/>
      <c r="G30" s="472"/>
      <c r="H30" s="472"/>
      <c r="I30" s="472"/>
      <c r="J30" s="473"/>
      <c r="K30" s="473"/>
      <c r="L30" s="473"/>
      <c r="M30" s="473"/>
      <c r="N30" s="473"/>
      <c r="O30" s="473"/>
      <c r="P30" s="473"/>
      <c r="Q30" s="473"/>
      <c r="R30" s="473"/>
      <c r="S30" s="473"/>
      <c r="T30" s="473"/>
      <c r="U30" s="10"/>
    </row>
    <row r="31" spans="1:25" ht="4.5" customHeight="1" x14ac:dyDescent="0.15">
      <c r="B31" s="509"/>
      <c r="C31" s="510"/>
      <c r="D31" s="170"/>
      <c r="E31" s="28"/>
      <c r="F31" s="196"/>
      <c r="G31" s="41"/>
      <c r="H31" s="41"/>
      <c r="I31" s="41"/>
      <c r="J31" s="41"/>
      <c r="K31" s="41"/>
      <c r="L31" s="41"/>
      <c r="M31" s="41"/>
      <c r="N31" s="41"/>
      <c r="O31" s="177"/>
      <c r="P31" s="41"/>
      <c r="Q31" s="177"/>
      <c r="R31" s="41"/>
      <c r="S31" s="177"/>
      <c r="T31" s="29"/>
      <c r="U31" s="10"/>
    </row>
    <row r="32" spans="1:25" ht="17.25" customHeight="1" x14ac:dyDescent="0.15">
      <c r="A32" s="8"/>
      <c r="B32" s="509"/>
      <c r="C32" s="510"/>
      <c r="D32" s="170"/>
      <c r="E32" s="183" t="s">
        <v>235</v>
      </c>
      <c r="F32" s="450"/>
      <c r="G32" s="451"/>
      <c r="H32" s="451"/>
      <c r="I32" s="355"/>
      <c r="J32" s="354"/>
      <c r="K32" s="477" t="s">
        <v>4</v>
      </c>
      <c r="L32" s="477"/>
      <c r="M32" s="478"/>
      <c r="N32" s="345"/>
      <c r="O32" s="455" t="s">
        <v>399</v>
      </c>
      <c r="P32" s="456"/>
      <c r="Q32" s="456"/>
      <c r="R32" s="456"/>
      <c r="S32" s="456"/>
      <c r="T32" s="456"/>
      <c r="U32" s="10"/>
    </row>
    <row r="33" spans="1:21" ht="17.25" customHeight="1" x14ac:dyDescent="0.15">
      <c r="A33" s="8"/>
      <c r="B33" s="509"/>
      <c r="C33" s="510"/>
      <c r="D33" s="170"/>
      <c r="E33" s="186" t="s">
        <v>220</v>
      </c>
      <c r="F33" s="450"/>
      <c r="G33" s="451"/>
      <c r="H33" s="451"/>
      <c r="I33" s="356" t="s">
        <v>395</v>
      </c>
      <c r="J33" s="354"/>
      <c r="K33" s="464" t="s">
        <v>5</v>
      </c>
      <c r="L33" s="464"/>
      <c r="M33" s="465"/>
      <c r="N33" s="345"/>
      <c r="O33" s="455" t="s">
        <v>399</v>
      </c>
      <c r="P33" s="456"/>
      <c r="Q33" s="456"/>
      <c r="R33" s="456"/>
      <c r="S33" s="456"/>
      <c r="T33" s="456"/>
      <c r="U33" s="10"/>
    </row>
    <row r="34" spans="1:21" ht="17.25" customHeight="1" x14ac:dyDescent="0.15">
      <c r="B34" s="509"/>
      <c r="C34" s="510"/>
      <c r="D34" s="170"/>
      <c r="E34" s="183" t="s">
        <v>219</v>
      </c>
      <c r="F34" s="450"/>
      <c r="G34" s="451"/>
      <c r="H34" s="451"/>
      <c r="I34" s="355"/>
      <c r="J34" s="354"/>
      <c r="K34" s="507" t="s">
        <v>221</v>
      </c>
      <c r="L34" s="507"/>
      <c r="M34" s="508"/>
      <c r="N34" s="488"/>
      <c r="O34" s="489"/>
      <c r="P34" s="489"/>
      <c r="Q34" s="489"/>
      <c r="R34" s="489"/>
      <c r="S34" s="489"/>
      <c r="T34" s="490"/>
      <c r="U34" s="10"/>
    </row>
    <row r="35" spans="1:21" ht="4.5" customHeight="1" x14ac:dyDescent="0.15">
      <c r="B35" s="511"/>
      <c r="C35" s="512"/>
      <c r="D35" s="171"/>
      <c r="E35" s="33"/>
      <c r="F35" s="33"/>
      <c r="G35" s="33"/>
      <c r="H35" s="33"/>
      <c r="I35" s="33"/>
      <c r="J35" s="33"/>
      <c r="K35" s="173"/>
      <c r="L35" s="173"/>
      <c r="M35" s="173"/>
      <c r="N35" s="173"/>
      <c r="O35" s="207"/>
      <c r="P35" s="173"/>
      <c r="Q35" s="207"/>
      <c r="R35" s="173"/>
      <c r="S35" s="207"/>
      <c r="T35" s="33"/>
      <c r="U35" s="14"/>
    </row>
    <row r="36" spans="1:21" ht="4.5" customHeight="1" x14ac:dyDescent="0.15">
      <c r="B36" s="479" t="s">
        <v>222</v>
      </c>
      <c r="C36" s="485"/>
      <c r="D36" s="169"/>
      <c r="E36" s="172"/>
      <c r="F36" s="172"/>
      <c r="G36" s="172"/>
      <c r="H36" s="172"/>
      <c r="I36" s="172"/>
      <c r="J36" s="172"/>
      <c r="K36" s="172"/>
      <c r="L36" s="172"/>
      <c r="M36" s="172"/>
      <c r="N36" s="172"/>
      <c r="O36" s="203"/>
      <c r="P36" s="172"/>
      <c r="Q36" s="203"/>
      <c r="R36" s="172"/>
      <c r="S36" s="203"/>
      <c r="T36" s="28"/>
      <c r="U36" s="7"/>
    </row>
    <row r="37" spans="1:21" ht="15.75" customHeight="1" x14ac:dyDescent="0.15">
      <c r="B37" s="486"/>
      <c r="C37" s="487"/>
      <c r="D37" s="170"/>
      <c r="E37" s="198" t="s">
        <v>242</v>
      </c>
      <c r="F37" s="473"/>
      <c r="G37" s="473"/>
      <c r="H37" s="473"/>
      <c r="I37" s="473"/>
      <c r="J37" s="473"/>
      <c r="K37" s="473"/>
      <c r="L37" s="473"/>
      <c r="M37" s="473"/>
      <c r="N37" s="463" t="s">
        <v>395</v>
      </c>
      <c r="O37" s="463"/>
      <c r="P37" s="463"/>
      <c r="Q37" s="463"/>
      <c r="R37" s="463"/>
      <c r="S37" s="463"/>
      <c r="T37" s="463"/>
      <c r="U37" s="10"/>
    </row>
    <row r="38" spans="1:21" ht="17.25" customHeight="1" x14ac:dyDescent="0.15">
      <c r="B38" s="486"/>
      <c r="C38" s="487"/>
      <c r="D38" s="170"/>
      <c r="E38" s="183" t="s">
        <v>3</v>
      </c>
      <c r="F38" s="473"/>
      <c r="G38" s="473"/>
      <c r="H38" s="473"/>
      <c r="I38" s="473"/>
      <c r="J38" s="473"/>
      <c r="K38" s="473"/>
      <c r="L38" s="473"/>
      <c r="M38" s="473"/>
      <c r="N38" s="454" t="s">
        <v>463</v>
      </c>
      <c r="O38" s="454"/>
      <c r="P38" s="454"/>
      <c r="Q38" s="454"/>
      <c r="R38" s="454"/>
      <c r="S38" s="454"/>
      <c r="T38" s="454"/>
      <c r="U38" s="10"/>
    </row>
    <row r="39" spans="1:21" ht="17.25" customHeight="1" x14ac:dyDescent="0.15">
      <c r="A39" s="8"/>
      <c r="B39" s="486"/>
      <c r="C39" s="487"/>
      <c r="D39" s="170"/>
      <c r="E39" s="183" t="s">
        <v>2</v>
      </c>
      <c r="F39" s="473"/>
      <c r="G39" s="473"/>
      <c r="H39" s="473"/>
      <c r="I39" s="473"/>
      <c r="J39" s="473"/>
      <c r="K39" s="473"/>
      <c r="L39" s="473"/>
      <c r="M39" s="473"/>
      <c r="N39" s="473"/>
      <c r="O39" s="473"/>
      <c r="P39" s="473"/>
      <c r="Q39" s="473"/>
      <c r="R39" s="473"/>
      <c r="S39" s="473"/>
      <c r="T39" s="473"/>
      <c r="U39" s="10"/>
    </row>
    <row r="40" spans="1:21" ht="4.5" customHeight="1" x14ac:dyDescent="0.15">
      <c r="B40" s="498" t="s">
        <v>249</v>
      </c>
      <c r="C40" s="499"/>
      <c r="D40" s="170"/>
      <c r="E40" s="28"/>
      <c r="F40" s="196"/>
      <c r="G40" s="41"/>
      <c r="H40" s="41"/>
      <c r="I40" s="41"/>
      <c r="J40" s="41"/>
      <c r="K40" s="41"/>
      <c r="L40" s="41"/>
      <c r="M40" s="41"/>
      <c r="N40" s="41"/>
      <c r="O40" s="177"/>
      <c r="P40" s="41"/>
      <c r="Q40" s="177"/>
      <c r="R40" s="41"/>
      <c r="S40" s="177"/>
      <c r="T40" s="29"/>
      <c r="U40" s="10"/>
    </row>
    <row r="41" spans="1:21" ht="17.25" customHeight="1" x14ac:dyDescent="0.15">
      <c r="B41" s="498"/>
      <c r="C41" s="499"/>
      <c r="D41" s="170"/>
      <c r="E41" s="197" t="s">
        <v>4</v>
      </c>
      <c r="F41" s="488"/>
      <c r="G41" s="490"/>
      <c r="H41" s="455" t="s">
        <v>400</v>
      </c>
      <c r="I41" s="456"/>
      <c r="J41" s="353"/>
      <c r="K41" s="67"/>
      <c r="L41" s="18"/>
      <c r="M41" s="18"/>
      <c r="N41" s="18"/>
      <c r="O41" s="208"/>
      <c r="P41" s="18"/>
      <c r="Q41" s="208"/>
      <c r="R41" s="18"/>
      <c r="S41" s="208"/>
      <c r="T41" s="18"/>
      <c r="U41" s="18"/>
    </row>
    <row r="42" spans="1:21" ht="17.25" customHeight="1" x14ac:dyDescent="0.15">
      <c r="B42" s="498"/>
      <c r="C42" s="499"/>
      <c r="D42" s="170"/>
      <c r="E42" s="197" t="s">
        <v>5</v>
      </c>
      <c r="F42" s="488"/>
      <c r="G42" s="490"/>
      <c r="H42" s="503" t="s">
        <v>400</v>
      </c>
      <c r="I42" s="504"/>
      <c r="J42" s="353"/>
      <c r="K42" s="15"/>
      <c r="L42" s="466" t="s">
        <v>404</v>
      </c>
      <c r="M42" s="467"/>
      <c r="N42" s="468"/>
      <c r="O42" s="204"/>
      <c r="P42" s="8"/>
      <c r="Q42" s="204"/>
      <c r="R42" s="8"/>
      <c r="S42" s="204"/>
      <c r="T42" s="8"/>
      <c r="U42" s="8"/>
    </row>
    <row r="43" spans="1:21" ht="17.25" customHeight="1" x14ac:dyDescent="0.15">
      <c r="B43" s="498"/>
      <c r="C43" s="499"/>
      <c r="D43" s="170"/>
      <c r="E43" s="183" t="s">
        <v>221</v>
      </c>
      <c r="F43" s="488"/>
      <c r="G43" s="489"/>
      <c r="H43" s="489"/>
      <c r="I43" s="490"/>
      <c r="J43" s="353"/>
      <c r="K43" s="15"/>
      <c r="L43" s="461" t="s">
        <v>502</v>
      </c>
      <c r="M43" s="459" t="s">
        <v>464</v>
      </c>
      <c r="N43" s="459"/>
      <c r="O43" s="204"/>
      <c r="P43" s="8"/>
      <c r="Q43" s="204"/>
      <c r="R43" s="8"/>
      <c r="S43" s="204"/>
      <c r="T43" s="8"/>
      <c r="U43" s="8"/>
    </row>
    <row r="44" spans="1:21" ht="4.5" customHeight="1" x14ac:dyDescent="0.15">
      <c r="B44" s="500"/>
      <c r="C44" s="501"/>
      <c r="D44" s="171"/>
      <c r="E44" s="33"/>
      <c r="F44" s="33"/>
      <c r="G44" s="33"/>
      <c r="H44" s="33"/>
      <c r="I44" s="33"/>
      <c r="J44" s="361"/>
      <c r="K44" s="184"/>
      <c r="L44" s="460"/>
      <c r="M44" s="459"/>
      <c r="N44" s="459"/>
      <c r="O44" s="177"/>
      <c r="P44" s="41"/>
      <c r="Q44" s="177"/>
      <c r="R44" s="41"/>
      <c r="S44" s="177"/>
      <c r="T44" s="29"/>
      <c r="U44" s="8"/>
    </row>
    <row r="45" spans="1:21" ht="6.75" customHeight="1" thickBot="1" x14ac:dyDescent="0.2">
      <c r="J45" s="362"/>
      <c r="L45" s="460"/>
      <c r="M45" s="459"/>
      <c r="N45" s="459"/>
    </row>
    <row r="46" spans="1:21" ht="4.5" customHeight="1" x14ac:dyDescent="0.15">
      <c r="B46" s="492" t="s">
        <v>238</v>
      </c>
      <c r="C46" s="493"/>
      <c r="D46" s="179"/>
      <c r="E46" s="180"/>
      <c r="F46" s="180"/>
      <c r="G46" s="180"/>
      <c r="H46" s="180"/>
      <c r="I46" s="180"/>
      <c r="J46" s="363"/>
      <c r="L46" s="460"/>
      <c r="M46" s="459"/>
      <c r="N46" s="459"/>
    </row>
    <row r="47" spans="1:21" ht="15.75" customHeight="1" x14ac:dyDescent="0.15">
      <c r="B47" s="494"/>
      <c r="C47" s="495"/>
      <c r="D47" s="170"/>
      <c r="E47" s="186" t="s">
        <v>243</v>
      </c>
      <c r="F47" s="502"/>
      <c r="G47" s="502"/>
      <c r="H47" s="502"/>
      <c r="I47" s="359" t="s">
        <v>395</v>
      </c>
      <c r="J47" s="364"/>
      <c r="L47" s="460"/>
      <c r="M47" s="459"/>
      <c r="N47" s="459"/>
    </row>
    <row r="48" spans="1:21" ht="18" customHeight="1" x14ac:dyDescent="0.15">
      <c r="B48" s="494"/>
      <c r="C48" s="495"/>
      <c r="D48" s="170"/>
      <c r="E48" s="183" t="s">
        <v>236</v>
      </c>
      <c r="F48" s="451"/>
      <c r="G48" s="451"/>
      <c r="H48" s="451"/>
      <c r="I48" s="354"/>
      <c r="J48" s="364"/>
      <c r="L48" s="460" t="s">
        <v>234</v>
      </c>
      <c r="M48" s="457" t="s">
        <v>405</v>
      </c>
      <c r="N48" s="458"/>
    </row>
    <row r="49" spans="2:14" ht="18" customHeight="1" x14ac:dyDescent="0.15">
      <c r="B49" s="494"/>
      <c r="C49" s="495"/>
      <c r="D49" s="170"/>
      <c r="E49" s="183" t="s">
        <v>6</v>
      </c>
      <c r="F49" s="451"/>
      <c r="G49" s="451"/>
      <c r="H49" s="451"/>
      <c r="I49" s="354"/>
      <c r="J49" s="364"/>
      <c r="L49" s="460"/>
      <c r="M49" s="457"/>
      <c r="N49" s="458"/>
    </row>
    <row r="50" spans="2:14" ht="18" customHeight="1" x14ac:dyDescent="0.15">
      <c r="B50" s="494"/>
      <c r="C50" s="495"/>
      <c r="D50" s="170"/>
      <c r="E50" s="210" t="s">
        <v>4</v>
      </c>
      <c r="F50" s="451"/>
      <c r="G50" s="451"/>
      <c r="H50" s="451"/>
      <c r="I50" s="359" t="s">
        <v>400</v>
      </c>
      <c r="J50" s="364"/>
    </row>
    <row r="51" spans="2:14" ht="4.5" customHeight="1" thickBot="1" x14ac:dyDescent="0.2">
      <c r="B51" s="496"/>
      <c r="C51" s="497"/>
      <c r="D51" s="181"/>
      <c r="E51" s="182"/>
      <c r="F51" s="182"/>
      <c r="G51" s="182"/>
      <c r="H51" s="182"/>
      <c r="I51" s="182"/>
      <c r="J51" s="365"/>
    </row>
    <row r="52" spans="2:14" ht="12.75" customHeight="1" x14ac:dyDescent="0.15">
      <c r="B52" s="178"/>
      <c r="C52" s="178"/>
      <c r="D52" s="170"/>
      <c r="E52" s="29"/>
      <c r="F52" s="29"/>
      <c r="G52" s="29"/>
      <c r="H52" s="29"/>
      <c r="I52" s="29"/>
      <c r="J52" s="8"/>
    </row>
    <row r="53" spans="2:14" ht="16.5" customHeight="1" x14ac:dyDescent="0.15">
      <c r="B53" s="3" t="s">
        <v>15</v>
      </c>
    </row>
    <row r="54" spans="2:14" ht="16.5" customHeight="1" x14ac:dyDescent="0.15">
      <c r="B54" s="3" t="s">
        <v>16</v>
      </c>
    </row>
    <row r="55" spans="2:14" ht="16.5" customHeight="1" x14ac:dyDescent="0.15">
      <c r="B55" s="3" t="s">
        <v>223</v>
      </c>
    </row>
    <row r="56" spans="2:14" ht="16.5" customHeight="1" x14ac:dyDescent="0.15">
      <c r="B56" s="3" t="s">
        <v>224</v>
      </c>
    </row>
    <row r="57" spans="2:14" ht="16.5" customHeight="1" x14ac:dyDescent="0.15">
      <c r="B57" s="3" t="s">
        <v>225</v>
      </c>
    </row>
    <row r="58" spans="2:14" ht="16.5" customHeight="1" x14ac:dyDescent="0.15">
      <c r="B58" s="3" t="s">
        <v>226</v>
      </c>
    </row>
    <row r="59" spans="2:14" ht="16.5" customHeight="1" x14ac:dyDescent="0.15">
      <c r="B59" s="3" t="s">
        <v>17</v>
      </c>
    </row>
    <row r="60" spans="2:14" ht="16.5" customHeight="1" x14ac:dyDescent="0.15">
      <c r="C60" s="379" t="s">
        <v>232</v>
      </c>
    </row>
    <row r="61" spans="2:14" ht="16.5" customHeight="1" x14ac:dyDescent="0.15">
      <c r="B61" s="3" t="s">
        <v>18</v>
      </c>
    </row>
    <row r="62" spans="2:14" ht="16.5" customHeight="1" x14ac:dyDescent="0.15">
      <c r="B62" s="3" t="s">
        <v>19</v>
      </c>
    </row>
    <row r="63" spans="2:14" ht="16.5" customHeight="1" x14ac:dyDescent="0.15">
      <c r="B63" s="3" t="s">
        <v>20</v>
      </c>
    </row>
    <row r="64" spans="2:14" ht="16.5" customHeight="1" x14ac:dyDescent="0.15">
      <c r="B64" s="3" t="s">
        <v>21</v>
      </c>
    </row>
    <row r="65" spans="2:2" ht="16.5" customHeight="1" x14ac:dyDescent="0.15">
      <c r="B65" s="3" t="s">
        <v>497</v>
      </c>
    </row>
    <row r="66" spans="2:2" ht="16.5" customHeight="1" x14ac:dyDescent="0.15">
      <c r="B66" s="3" t="s">
        <v>498</v>
      </c>
    </row>
    <row r="67" spans="2:2" ht="16.5" customHeight="1" x14ac:dyDescent="0.15">
      <c r="B67" s="3" t="s">
        <v>499</v>
      </c>
    </row>
    <row r="68" spans="2:2" ht="16.5" customHeight="1" x14ac:dyDescent="0.15">
      <c r="B68" s="3" t="s">
        <v>227</v>
      </c>
    </row>
    <row r="69" spans="2:2" ht="16.5" customHeight="1" x14ac:dyDescent="0.15"/>
    <row r="70" spans="2:2" ht="16.5" customHeight="1" x14ac:dyDescent="0.15">
      <c r="B70" s="3" t="s">
        <v>22</v>
      </c>
    </row>
    <row r="71" spans="2:2" ht="16.5" customHeight="1" x14ac:dyDescent="0.15">
      <c r="B71" s="3" t="s">
        <v>23</v>
      </c>
    </row>
    <row r="72" spans="2:2" ht="16.5" customHeight="1" x14ac:dyDescent="0.15"/>
    <row r="73" spans="2:2" ht="16.5" customHeight="1" x14ac:dyDescent="0.15">
      <c r="B73" s="3" t="s">
        <v>24</v>
      </c>
    </row>
    <row r="74" spans="2:2" ht="16.5" customHeight="1" x14ac:dyDescent="0.15">
      <c r="B74" s="3" t="s">
        <v>25</v>
      </c>
    </row>
    <row r="75" spans="2:2" ht="16.5" customHeight="1" x14ac:dyDescent="0.15"/>
  </sheetData>
  <sheetProtection password="CC25" sheet="1" selectLockedCells="1"/>
  <mergeCells count="62">
    <mergeCell ref="H20:U20"/>
    <mergeCell ref="E21:F23"/>
    <mergeCell ref="K18:M18"/>
    <mergeCell ref="B36:C39"/>
    <mergeCell ref="B30:C35"/>
    <mergeCell ref="K32:M32"/>
    <mergeCell ref="F26:N26"/>
    <mergeCell ref="K34:M34"/>
    <mergeCell ref="K33:M33"/>
    <mergeCell ref="F37:M37"/>
    <mergeCell ref="F33:H33"/>
    <mergeCell ref="G29:I29"/>
    <mergeCell ref="F39:T39"/>
    <mergeCell ref="O32:T32"/>
    <mergeCell ref="N34:T34"/>
    <mergeCell ref="F30:T30"/>
    <mergeCell ref="N38:T38"/>
    <mergeCell ref="N37:T37"/>
    <mergeCell ref="F38:M38"/>
    <mergeCell ref="B46:C51"/>
    <mergeCell ref="F50:H50"/>
    <mergeCell ref="F49:H49"/>
    <mergeCell ref="F48:H48"/>
    <mergeCell ref="B40:C44"/>
    <mergeCell ref="F41:G41"/>
    <mergeCell ref="F47:H47"/>
    <mergeCell ref="H41:I41"/>
    <mergeCell ref="H42:I42"/>
    <mergeCell ref="F43:I43"/>
    <mergeCell ref="F42:G42"/>
    <mergeCell ref="B1:E1"/>
    <mergeCell ref="B3:K3"/>
    <mergeCell ref="F14:T14"/>
    <mergeCell ref="O3:T3"/>
    <mergeCell ref="O27:T27"/>
    <mergeCell ref="K16:M16"/>
    <mergeCell ref="O11:T11"/>
    <mergeCell ref="O10:T10"/>
    <mergeCell ref="B9:C24"/>
    <mergeCell ref="B25:C29"/>
    <mergeCell ref="N18:T18"/>
    <mergeCell ref="E20:F20"/>
    <mergeCell ref="F11:N11"/>
    <mergeCell ref="F27:N27"/>
    <mergeCell ref="F17:H17"/>
    <mergeCell ref="F18:H18"/>
    <mergeCell ref="F16:H16"/>
    <mergeCell ref="F10:N10"/>
    <mergeCell ref="G13:I13"/>
    <mergeCell ref="O16:T16"/>
    <mergeCell ref="M48:M49"/>
    <mergeCell ref="N48:N49"/>
    <mergeCell ref="M43:N47"/>
    <mergeCell ref="L48:L49"/>
    <mergeCell ref="L43:L47"/>
    <mergeCell ref="O26:T26"/>
    <mergeCell ref="F32:H32"/>
    <mergeCell ref="O17:T17"/>
    <mergeCell ref="K17:M17"/>
    <mergeCell ref="O33:T33"/>
    <mergeCell ref="L42:N42"/>
    <mergeCell ref="F34:H34"/>
  </mergeCells>
  <phoneticPr fontId="20"/>
  <conditionalFormatting sqref="F26:F27 F29:F30 F32:F34 N32:N34">
    <cfRule type="expression" dxfId="44" priority="1">
      <formula>$E$20="委任なし"</formula>
    </cfRule>
  </conditionalFormatting>
  <dataValidations count="8">
    <dataValidation imeMode="off" allowBlank="1" showInputMessage="1" showErrorMessage="1" sqref="J13 V13 F31:S31 G29:H29 F40:S40 F28:S28 F12:S12 J29 G13:H13 F15:S15" xr:uid="{00000000-0002-0000-0000-000000000000}"/>
    <dataValidation imeMode="hiragana" allowBlank="1" showInputMessage="1" showErrorMessage="1" sqref="V13 J16 E42 E17 J13 N38 J33:L33 F31:S31 E33 G12:N12 F38 E50 P12:S12 G29:H29 F11:F12 O11:O12 F32 F16 J32 J29 F15:S15 F39:S40 G28:N28 G13:H13 P28:S28 F27:F28 O27:O28 J17:L17" xr:uid="{00000000-0002-0000-0000-000001000000}"/>
    <dataValidation type="list" allowBlank="1" showInputMessage="1" showErrorMessage="1" sqref="E20:F20" xr:uid="{00000000-0002-0000-0000-000002000000}">
      <formula1>"委任あり（右記委任事項に同意する。）,委任なし"</formula1>
    </dataValidation>
    <dataValidation imeMode="halfAlpha" allowBlank="1" showInputMessage="1" showErrorMessage="1" sqref="O16:O17 N32:O33 N16:N18 N34 F50:H50 F41:F43 G41:G42" xr:uid="{00000000-0002-0000-0000-000003000000}"/>
    <dataValidation imeMode="fullKatakana" allowBlank="1" showInputMessage="1" showErrorMessage="1" sqref="I33 N37 F33 F47:I47 F10:O10 F26:O26 F17:I17 F37" xr:uid="{00000000-0002-0000-0000-000004000000}"/>
    <dataValidation type="textLength" imeMode="halfAlpha" operator="equal" allowBlank="1" showInputMessage="1" showErrorMessage="1" error="桁数はT+13桁となります。" prompt="13桁の数字を入力。" sqref="N48:N49" xr:uid="{00000000-0002-0000-0000-000005000000}">
      <formula1>13</formula1>
    </dataValidation>
    <dataValidation type="list" allowBlank="1" showInputMessage="1" showErrorMessage="1" sqref="M43:N47" xr:uid="{00000000-0002-0000-0000-000006000000}">
      <formula1>"登録あり,登録なし,申請中"</formula1>
    </dataValidation>
    <dataValidation type="textLength" imeMode="halfAlpha" operator="equal" allowBlank="1" showInputMessage="1" showErrorMessage="1" error="ハイフン（-）なし７桁入力してください。" sqref="F13 F29" xr:uid="{00000000-0002-0000-0000-000007000000}">
      <formula1>7</formula1>
    </dataValidation>
  </dataValidations>
  <printOptions horizontalCentered="1"/>
  <pageMargins left="0.19685039370078741" right="0.19685039370078741" top="0.55118110236220474" bottom="0.19685039370078741" header="0.19685039370078741" footer="0.19685039370078741"/>
  <pageSetup paperSize="9" scale="90" firstPageNumber="4" orientation="landscape" blackAndWhite="1" useFirstPageNumber="1" r:id="rId1"/>
  <headerFooter alignWithMargins="0"/>
  <rowBreaks count="1" manualBreakCount="1">
    <brk id="51"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40"/>
  <sheetViews>
    <sheetView showGridLines="0" view="pageBreakPreview" zoomScale="115" zoomScaleNormal="100" zoomScaleSheetLayoutView="115" workbookViewId="0">
      <selection activeCell="I11" sqref="I11"/>
    </sheetView>
  </sheetViews>
  <sheetFormatPr defaultColWidth="5.625" defaultRowHeight="19.5" customHeight="1" x14ac:dyDescent="0.15"/>
  <cols>
    <col min="1" max="1" width="3.75" style="274" customWidth="1"/>
    <col min="2" max="7" width="5.625" style="274" customWidth="1"/>
    <col min="8" max="8" width="16" style="274" customWidth="1"/>
    <col min="9" max="9" width="5.75" style="274" customWidth="1"/>
    <col min="10" max="10" width="4.625" style="274" bestFit="1" customWidth="1"/>
    <col min="11" max="11" width="5.625" style="274" bestFit="1" customWidth="1"/>
    <col min="12" max="13" width="4.75" style="274" customWidth="1"/>
    <col min="14" max="14" width="1.25" style="274" customWidth="1"/>
    <col min="15" max="15" width="0.875" style="274" customWidth="1"/>
    <col min="16" max="16" width="4.75" style="274" bestFit="1" customWidth="1"/>
    <col min="17" max="17" width="5.25" style="274" customWidth="1"/>
    <col min="18" max="18" width="4.75" style="274" bestFit="1" customWidth="1"/>
    <col min="19" max="19" width="6.625" style="274" customWidth="1"/>
    <col min="20" max="20" width="4.75" style="274" bestFit="1" customWidth="1"/>
    <col min="21" max="21" width="6.625" style="274" customWidth="1"/>
    <col min="22" max="22" width="0.875" style="274" customWidth="1"/>
    <col min="23" max="16384" width="5.625" style="274"/>
  </cols>
  <sheetData>
    <row r="1" spans="1:28" s="276" customFormat="1" ht="3.75" customHeight="1" x14ac:dyDescent="0.15">
      <c r="A1" s="449"/>
      <c r="B1" s="449"/>
      <c r="C1" s="449"/>
      <c r="D1" s="449"/>
      <c r="E1" s="449"/>
      <c r="F1" s="449"/>
      <c r="G1" s="449"/>
      <c r="H1" s="449"/>
      <c r="I1" s="449"/>
      <c r="J1" s="449"/>
      <c r="K1" s="449"/>
      <c r="L1" s="449"/>
      <c r="M1" s="449"/>
      <c r="N1" s="449"/>
      <c r="O1" s="934"/>
      <c r="P1" s="934"/>
      <c r="Q1" s="935"/>
      <c r="R1" s="934"/>
      <c r="S1" s="935"/>
      <c r="T1" s="935"/>
      <c r="U1" s="936"/>
      <c r="V1" s="936"/>
    </row>
    <row r="2" spans="1:28" ht="12" x14ac:dyDescent="0.15">
      <c r="A2" s="274" t="s">
        <v>533</v>
      </c>
      <c r="O2" s="937"/>
      <c r="P2" s="938" t="s">
        <v>528</v>
      </c>
      <c r="Q2" s="939"/>
      <c r="R2" s="939"/>
      <c r="S2" s="939"/>
      <c r="T2" s="939"/>
      <c r="U2" s="939"/>
      <c r="V2" s="940"/>
    </row>
    <row r="3" spans="1:28" s="276" customFormat="1" ht="18.75" customHeight="1" x14ac:dyDescent="0.15">
      <c r="A3" s="941" t="s">
        <v>532</v>
      </c>
      <c r="B3" s="941"/>
      <c r="C3" s="941"/>
      <c r="D3" s="941"/>
      <c r="E3" s="941"/>
      <c r="F3" s="941"/>
      <c r="G3" s="941"/>
      <c r="H3" s="941"/>
      <c r="I3" s="941"/>
      <c r="J3" s="941"/>
      <c r="K3" s="941"/>
      <c r="L3" s="941"/>
      <c r="M3" s="941"/>
      <c r="N3" s="942"/>
      <c r="O3" s="943"/>
      <c r="P3" s="944"/>
      <c r="Q3" s="935"/>
      <c r="R3" s="945" t="s">
        <v>529</v>
      </c>
      <c r="S3" s="946"/>
      <c r="T3" s="947" t="s">
        <v>530</v>
      </c>
      <c r="U3" s="946"/>
      <c r="V3" s="948"/>
    </row>
    <row r="4" spans="1:28" s="276" customFormat="1" ht="24" x14ac:dyDescent="0.15">
      <c r="A4" s="949" t="s">
        <v>387</v>
      </c>
      <c r="B4" s="949"/>
      <c r="C4" s="949"/>
      <c r="D4" s="949"/>
      <c r="E4" s="949"/>
      <c r="F4" s="949"/>
      <c r="G4" s="950" t="str">
        <f>IF('様式1-1-1'!F11="","",'様式1-1-1'!F11)</f>
        <v/>
      </c>
      <c r="H4" s="950"/>
      <c r="I4" s="950"/>
      <c r="J4" s="950"/>
      <c r="K4" s="950"/>
      <c r="L4" s="950"/>
      <c r="M4" s="951" t="s">
        <v>213</v>
      </c>
      <c r="O4" s="936"/>
      <c r="P4" s="952" t="s">
        <v>531</v>
      </c>
      <c r="Q4" s="953"/>
      <c r="R4" s="945"/>
      <c r="S4" s="946"/>
      <c r="T4" s="947"/>
      <c r="U4" s="946"/>
      <c r="V4" s="948"/>
    </row>
    <row r="5" spans="1:28" s="276" customFormat="1" ht="3.75" customHeight="1" x14ac:dyDescent="0.15">
      <c r="A5" s="949"/>
      <c r="B5" s="949"/>
      <c r="C5" s="949"/>
      <c r="D5" s="949"/>
      <c r="E5" s="949"/>
      <c r="F5" s="949"/>
      <c r="G5" s="950"/>
      <c r="H5" s="950"/>
      <c r="I5" s="950"/>
      <c r="J5" s="950"/>
      <c r="K5" s="950"/>
      <c r="L5" s="950"/>
      <c r="M5" s="951"/>
      <c r="N5" s="449"/>
      <c r="O5" s="934"/>
      <c r="P5" s="954"/>
      <c r="Q5" s="955"/>
      <c r="R5" s="956"/>
      <c r="S5" s="955"/>
      <c r="T5" s="955"/>
      <c r="U5" s="957"/>
      <c r="V5" s="958"/>
    </row>
    <row r="6" spans="1:28" s="276" customFormat="1" ht="3.75" customHeight="1" thickBot="1" x14ac:dyDescent="0.2">
      <c r="A6" s="449"/>
      <c r="B6" s="449"/>
      <c r="C6" s="449"/>
      <c r="D6" s="449"/>
      <c r="E6" s="449"/>
      <c r="F6" s="449"/>
      <c r="G6" s="449"/>
      <c r="H6" s="449"/>
      <c r="I6" s="449"/>
      <c r="J6" s="449"/>
      <c r="K6" s="449"/>
      <c r="L6" s="449"/>
      <c r="M6" s="449"/>
      <c r="N6" s="449"/>
      <c r="O6" s="449"/>
      <c r="P6" s="449"/>
      <c r="Q6" s="275"/>
      <c r="R6" s="449"/>
      <c r="S6" s="275"/>
      <c r="T6" s="275"/>
    </row>
    <row r="7" spans="1:28" ht="17.25" customHeight="1" x14ac:dyDescent="0.15">
      <c r="A7" s="857" t="s">
        <v>338</v>
      </c>
      <c r="B7" s="859" t="s">
        <v>339</v>
      </c>
      <c r="C7" s="859"/>
      <c r="D7" s="859"/>
      <c r="E7" s="859"/>
      <c r="F7" s="859"/>
      <c r="G7" s="859"/>
      <c r="H7" s="859"/>
      <c r="I7" s="864" t="s">
        <v>340</v>
      </c>
      <c r="J7" s="865"/>
      <c r="K7" s="866"/>
      <c r="L7" s="960" t="s">
        <v>341</v>
      </c>
      <c r="M7" s="961"/>
      <c r="N7" s="961"/>
      <c r="O7" s="961"/>
      <c r="P7" s="961"/>
      <c r="Q7" s="961"/>
      <c r="R7" s="961"/>
      <c r="S7" s="961"/>
      <c r="T7" s="961"/>
      <c r="U7" s="961"/>
      <c r="V7" s="962"/>
      <c r="W7" s="277"/>
      <c r="X7" s="277"/>
      <c r="Y7" s="277"/>
      <c r="Z7" s="277"/>
      <c r="AA7" s="277"/>
      <c r="AB7" s="277"/>
    </row>
    <row r="8" spans="1:28" ht="17.25" customHeight="1" thickBot="1" x14ac:dyDescent="0.2">
      <c r="A8" s="858"/>
      <c r="B8" s="860"/>
      <c r="C8" s="860"/>
      <c r="D8" s="860"/>
      <c r="E8" s="860"/>
      <c r="F8" s="860"/>
      <c r="G8" s="860"/>
      <c r="H8" s="860"/>
      <c r="I8" s="867" t="s">
        <v>388</v>
      </c>
      <c r="J8" s="868"/>
      <c r="K8" s="403" t="s">
        <v>389</v>
      </c>
      <c r="L8" s="279" t="s">
        <v>342</v>
      </c>
      <c r="M8" s="974" t="s">
        <v>343</v>
      </c>
      <c r="N8" s="975" t="s">
        <v>344</v>
      </c>
      <c r="O8" s="975"/>
      <c r="P8" s="975"/>
      <c r="Q8" s="975"/>
      <c r="R8" s="975"/>
      <c r="S8" s="975"/>
      <c r="T8" s="975"/>
      <c r="U8" s="975"/>
      <c r="V8" s="976"/>
    </row>
    <row r="9" spans="1:28" ht="23.25" customHeight="1" x14ac:dyDescent="0.15">
      <c r="A9" s="280">
        <v>1</v>
      </c>
      <c r="B9" s="861" t="s">
        <v>345</v>
      </c>
      <c r="C9" s="862"/>
      <c r="D9" s="862"/>
      <c r="E9" s="862"/>
      <c r="F9" s="862"/>
      <c r="G9" s="862"/>
      <c r="H9" s="863"/>
      <c r="I9" s="400"/>
      <c r="J9" s="404"/>
      <c r="K9" s="420" t="s">
        <v>346</v>
      </c>
      <c r="L9" s="448" t="s">
        <v>347</v>
      </c>
      <c r="M9" s="447" t="s">
        <v>347</v>
      </c>
      <c r="N9" s="972"/>
      <c r="O9" s="972"/>
      <c r="P9" s="972"/>
      <c r="Q9" s="972"/>
      <c r="R9" s="972"/>
      <c r="S9" s="972"/>
      <c r="T9" s="972"/>
      <c r="U9" s="972"/>
      <c r="V9" s="973"/>
    </row>
    <row r="10" spans="1:28" ht="23.25" customHeight="1" x14ac:dyDescent="0.15">
      <c r="A10" s="281">
        <v>2</v>
      </c>
      <c r="B10" s="869" t="s">
        <v>348</v>
      </c>
      <c r="C10" s="870"/>
      <c r="D10" s="870"/>
      <c r="E10" s="870"/>
      <c r="F10" s="870"/>
      <c r="G10" s="870"/>
      <c r="H10" s="871"/>
      <c r="I10" s="409"/>
      <c r="J10" s="410"/>
      <c r="K10" s="421" t="s">
        <v>346</v>
      </c>
      <c r="L10" s="408" t="s">
        <v>347</v>
      </c>
      <c r="M10" s="963" t="s">
        <v>347</v>
      </c>
      <c r="N10" s="964"/>
      <c r="O10" s="964"/>
      <c r="P10" s="964"/>
      <c r="Q10" s="964"/>
      <c r="R10" s="964"/>
      <c r="S10" s="964"/>
      <c r="T10" s="964"/>
      <c r="U10" s="964"/>
      <c r="V10" s="965"/>
    </row>
    <row r="11" spans="1:28" ht="18" customHeight="1" x14ac:dyDescent="0.15">
      <c r="A11" s="872">
        <v>3</v>
      </c>
      <c r="B11" s="874" t="s">
        <v>465</v>
      </c>
      <c r="C11" s="875"/>
      <c r="D11" s="875"/>
      <c r="E11" s="875"/>
      <c r="F11" s="875"/>
      <c r="G11" s="875"/>
      <c r="H11" s="876"/>
      <c r="I11" s="424" t="s">
        <v>346</v>
      </c>
      <c r="J11" s="908" t="s">
        <v>423</v>
      </c>
      <c r="K11" s="421" t="s">
        <v>346</v>
      </c>
      <c r="L11" s="408" t="s">
        <v>347</v>
      </c>
      <c r="M11" s="963" t="s">
        <v>347</v>
      </c>
      <c r="N11" s="964" t="s">
        <v>349</v>
      </c>
      <c r="O11" s="964"/>
      <c r="P11" s="964"/>
      <c r="Q11" s="964"/>
      <c r="R11" s="964"/>
      <c r="S11" s="964"/>
      <c r="T11" s="964"/>
      <c r="U11" s="964"/>
      <c r="V11" s="965"/>
    </row>
    <row r="12" spans="1:28" ht="17.25" customHeight="1" x14ac:dyDescent="0.15">
      <c r="A12" s="873"/>
      <c r="B12" s="877"/>
      <c r="C12" s="878"/>
      <c r="D12" s="878"/>
      <c r="E12" s="878"/>
      <c r="F12" s="878"/>
      <c r="G12" s="878"/>
      <c r="H12" s="879"/>
      <c r="I12" s="425" t="s">
        <v>347</v>
      </c>
      <c r="J12" s="909"/>
      <c r="K12" s="421" t="s">
        <v>346</v>
      </c>
      <c r="L12" s="408" t="s">
        <v>347</v>
      </c>
      <c r="M12" s="963" t="s">
        <v>347</v>
      </c>
      <c r="N12" s="964" t="s">
        <v>350</v>
      </c>
      <c r="O12" s="964"/>
      <c r="P12" s="964"/>
      <c r="Q12" s="964"/>
      <c r="R12" s="964"/>
      <c r="S12" s="964"/>
      <c r="T12" s="964"/>
      <c r="U12" s="964"/>
      <c r="V12" s="965"/>
    </row>
    <row r="13" spans="1:28" ht="16.5" customHeight="1" x14ac:dyDescent="0.15">
      <c r="A13" s="872">
        <v>4</v>
      </c>
      <c r="B13" s="892" t="s">
        <v>351</v>
      </c>
      <c r="C13" s="893"/>
      <c r="D13" s="893"/>
      <c r="E13" s="893"/>
      <c r="F13" s="893"/>
      <c r="G13" s="893"/>
      <c r="H13" s="894"/>
      <c r="I13" s="906" t="s">
        <v>346</v>
      </c>
      <c r="J13" s="909"/>
      <c r="K13" s="904" t="s">
        <v>346</v>
      </c>
      <c r="L13" s="966" t="s">
        <v>347</v>
      </c>
      <c r="M13" s="967" t="s">
        <v>347</v>
      </c>
      <c r="N13" s="964" t="s">
        <v>393</v>
      </c>
      <c r="O13" s="964"/>
      <c r="P13" s="964"/>
      <c r="Q13" s="964"/>
      <c r="R13" s="964"/>
      <c r="S13" s="964"/>
      <c r="T13" s="964"/>
      <c r="U13" s="964"/>
      <c r="V13" s="965"/>
    </row>
    <row r="14" spans="1:28" ht="16.5" customHeight="1" x14ac:dyDescent="0.15">
      <c r="A14" s="873"/>
      <c r="B14" s="895"/>
      <c r="C14" s="896"/>
      <c r="D14" s="896"/>
      <c r="E14" s="896"/>
      <c r="F14" s="896"/>
      <c r="G14" s="896"/>
      <c r="H14" s="897"/>
      <c r="I14" s="907"/>
      <c r="J14" s="909"/>
      <c r="K14" s="905"/>
      <c r="L14" s="966"/>
      <c r="M14" s="967"/>
      <c r="N14" s="964" t="str">
        <f>IF(COUNTIF('様式1-10-1'!$AG:$BA,"不一致")&gt;0,"※不備あり(様式1-10-1欄外を確認してください)",IF(COUNTIF('様式1-10-2'!$AG:$BA,"不一致")&gt;0,"※不備あり(様式1-10-2欄外を確認してください)",""))</f>
        <v/>
      </c>
      <c r="O14" s="964"/>
      <c r="P14" s="964"/>
      <c r="Q14" s="964"/>
      <c r="R14" s="964"/>
      <c r="S14" s="964"/>
      <c r="T14" s="964"/>
      <c r="U14" s="964"/>
      <c r="V14" s="965"/>
    </row>
    <row r="15" spans="1:28" ht="30.75" customHeight="1" x14ac:dyDescent="0.15">
      <c r="A15" s="281">
        <v>5</v>
      </c>
      <c r="B15" s="889" t="s">
        <v>427</v>
      </c>
      <c r="C15" s="890"/>
      <c r="D15" s="890"/>
      <c r="E15" s="890"/>
      <c r="F15" s="890"/>
      <c r="G15" s="890"/>
      <c r="H15" s="891"/>
      <c r="I15" s="426" t="s">
        <v>346</v>
      </c>
      <c r="J15" s="909"/>
      <c r="K15" s="421" t="s">
        <v>346</v>
      </c>
      <c r="L15" s="408" t="s">
        <v>347</v>
      </c>
      <c r="M15" s="963" t="s">
        <v>347</v>
      </c>
      <c r="N15" s="964" t="s">
        <v>365</v>
      </c>
      <c r="O15" s="964"/>
      <c r="P15" s="964"/>
      <c r="Q15" s="964"/>
      <c r="R15" s="964"/>
      <c r="S15" s="964"/>
      <c r="T15" s="964"/>
      <c r="U15" s="964"/>
      <c r="V15" s="965"/>
    </row>
    <row r="16" spans="1:28" ht="23.25" customHeight="1" x14ac:dyDescent="0.15">
      <c r="A16" s="281">
        <v>6</v>
      </c>
      <c r="B16" s="282" t="s">
        <v>366</v>
      </c>
      <c r="C16" s="286"/>
      <c r="D16" s="286"/>
      <c r="E16" s="286"/>
      <c r="F16" s="286"/>
      <c r="G16" s="286"/>
      <c r="H16" s="287"/>
      <c r="I16" s="426" t="s">
        <v>346</v>
      </c>
      <c r="J16" s="909"/>
      <c r="K16" s="421" t="s">
        <v>346</v>
      </c>
      <c r="L16" s="408" t="s">
        <v>347</v>
      </c>
      <c r="M16" s="963" t="s">
        <v>347</v>
      </c>
      <c r="N16" s="964" t="s">
        <v>367</v>
      </c>
      <c r="O16" s="964"/>
      <c r="P16" s="964"/>
      <c r="Q16" s="964"/>
      <c r="R16" s="964"/>
      <c r="S16" s="964"/>
      <c r="T16" s="964"/>
      <c r="U16" s="964"/>
      <c r="V16" s="965"/>
    </row>
    <row r="17" spans="1:22" ht="23.25" customHeight="1" x14ac:dyDescent="0.15">
      <c r="A17" s="281">
        <v>7</v>
      </c>
      <c r="B17" s="886" t="s">
        <v>466</v>
      </c>
      <c r="C17" s="887"/>
      <c r="D17" s="887"/>
      <c r="E17" s="887"/>
      <c r="F17" s="887"/>
      <c r="G17" s="887"/>
      <c r="H17" s="888"/>
      <c r="I17" s="427" t="s">
        <v>347</v>
      </c>
      <c r="J17" s="910"/>
      <c r="K17" s="421" t="s">
        <v>346</v>
      </c>
      <c r="L17" s="408" t="s">
        <v>347</v>
      </c>
      <c r="M17" s="963" t="s">
        <v>347</v>
      </c>
      <c r="N17" s="964" t="str">
        <f>IF(債権者登録!G7="","市指定様式","入力未了（債権者登録シートを確認してください）")</f>
        <v>入力未了（債権者登録シートを確認してください）</v>
      </c>
      <c r="O17" s="964"/>
      <c r="P17" s="964"/>
      <c r="Q17" s="964"/>
      <c r="R17" s="964"/>
      <c r="S17" s="964"/>
      <c r="T17" s="964"/>
      <c r="U17" s="964"/>
      <c r="V17" s="965"/>
    </row>
    <row r="18" spans="1:22" ht="17.25" customHeight="1" x14ac:dyDescent="0.15">
      <c r="A18" s="872">
        <v>8</v>
      </c>
      <c r="B18" s="880" t="s">
        <v>467</v>
      </c>
      <c r="C18" s="881"/>
      <c r="D18" s="881"/>
      <c r="E18" s="881"/>
      <c r="F18" s="881"/>
      <c r="G18" s="881"/>
      <c r="H18" s="882"/>
      <c r="I18" s="425" t="s">
        <v>346</v>
      </c>
      <c r="J18" s="929" t="s">
        <v>422</v>
      </c>
      <c r="K18" s="421" t="s">
        <v>346</v>
      </c>
      <c r="L18" s="408" t="s">
        <v>347</v>
      </c>
      <c r="M18" s="963" t="s">
        <v>347</v>
      </c>
      <c r="N18" s="964" t="s">
        <v>521</v>
      </c>
      <c r="O18" s="964"/>
      <c r="P18" s="964"/>
      <c r="Q18" s="964"/>
      <c r="R18" s="964"/>
      <c r="S18" s="964"/>
      <c r="T18" s="964"/>
      <c r="U18" s="964"/>
      <c r="V18" s="965"/>
    </row>
    <row r="19" spans="1:22" ht="17.25" customHeight="1" x14ac:dyDescent="0.15">
      <c r="A19" s="873"/>
      <c r="B19" s="895" t="s">
        <v>522</v>
      </c>
      <c r="C19" s="896"/>
      <c r="D19" s="896"/>
      <c r="E19" s="896"/>
      <c r="F19" s="896"/>
      <c r="G19" s="896"/>
      <c r="H19" s="897"/>
      <c r="I19" s="432" t="s">
        <v>346</v>
      </c>
      <c r="J19" s="929"/>
      <c r="K19" s="421" t="s">
        <v>346</v>
      </c>
      <c r="L19" s="408" t="s">
        <v>347</v>
      </c>
      <c r="M19" s="963" t="s">
        <v>347</v>
      </c>
      <c r="N19" s="964"/>
      <c r="O19" s="964"/>
      <c r="P19" s="964"/>
      <c r="Q19" s="964"/>
      <c r="R19" s="964"/>
      <c r="S19" s="964"/>
      <c r="T19" s="964"/>
      <c r="U19" s="964"/>
      <c r="V19" s="965"/>
    </row>
    <row r="20" spans="1:22" ht="23.25" customHeight="1" x14ac:dyDescent="0.15">
      <c r="A20" s="281">
        <v>9</v>
      </c>
      <c r="B20" s="883" t="s">
        <v>424</v>
      </c>
      <c r="C20" s="884"/>
      <c r="D20" s="884"/>
      <c r="E20" s="884"/>
      <c r="F20" s="884"/>
      <c r="G20" s="884"/>
      <c r="H20" s="885"/>
      <c r="I20" s="426" t="s">
        <v>346</v>
      </c>
      <c r="J20" s="929"/>
      <c r="K20" s="421" t="s">
        <v>346</v>
      </c>
      <c r="L20" s="408" t="s">
        <v>347</v>
      </c>
      <c r="M20" s="963" t="s">
        <v>347</v>
      </c>
      <c r="N20" s="964"/>
      <c r="O20" s="964"/>
      <c r="P20" s="964"/>
      <c r="Q20" s="964"/>
      <c r="R20" s="964"/>
      <c r="S20" s="964"/>
      <c r="T20" s="964"/>
      <c r="U20" s="964"/>
      <c r="V20" s="965"/>
    </row>
    <row r="21" spans="1:22" ht="23.25" customHeight="1" x14ac:dyDescent="0.15">
      <c r="A21" s="281">
        <v>10</v>
      </c>
      <c r="B21" s="933" t="s">
        <v>352</v>
      </c>
      <c r="C21" s="917"/>
      <c r="D21" s="917"/>
      <c r="E21" s="917"/>
      <c r="F21" s="917"/>
      <c r="G21" s="917"/>
      <c r="H21" s="918"/>
      <c r="I21" s="426" t="s">
        <v>346</v>
      </c>
      <c r="J21" s="929"/>
      <c r="K21" s="421" t="s">
        <v>346</v>
      </c>
      <c r="L21" s="408" t="s">
        <v>347</v>
      </c>
      <c r="M21" s="963" t="s">
        <v>347</v>
      </c>
      <c r="N21" s="964"/>
      <c r="O21" s="964"/>
      <c r="P21" s="964"/>
      <c r="Q21" s="964"/>
      <c r="R21" s="964"/>
      <c r="S21" s="964"/>
      <c r="T21" s="964"/>
      <c r="U21" s="964"/>
      <c r="V21" s="965"/>
    </row>
    <row r="22" spans="1:22" ht="23.25" customHeight="1" x14ac:dyDescent="0.15">
      <c r="A22" s="898">
        <v>11</v>
      </c>
      <c r="B22" s="285" t="s">
        <v>353</v>
      </c>
      <c r="C22" s="901" t="s">
        <v>425</v>
      </c>
      <c r="D22" s="902"/>
      <c r="E22" s="902"/>
      <c r="F22" s="902"/>
      <c r="G22" s="902"/>
      <c r="H22" s="903"/>
      <c r="I22" s="426" t="s">
        <v>346</v>
      </c>
      <c r="J22" s="929"/>
      <c r="K22" s="421" t="s">
        <v>346</v>
      </c>
      <c r="L22" s="408" t="s">
        <v>347</v>
      </c>
      <c r="M22" s="963" t="s">
        <v>347</v>
      </c>
      <c r="N22" s="964"/>
      <c r="O22" s="964"/>
      <c r="P22" s="964"/>
      <c r="Q22" s="964"/>
      <c r="R22" s="964"/>
      <c r="S22" s="964"/>
      <c r="T22" s="964"/>
      <c r="U22" s="964"/>
      <c r="V22" s="965"/>
    </row>
    <row r="23" spans="1:22" ht="23.25" customHeight="1" x14ac:dyDescent="0.15">
      <c r="A23" s="898"/>
      <c r="B23" s="285" t="s">
        <v>354</v>
      </c>
      <c r="C23" s="901" t="s">
        <v>426</v>
      </c>
      <c r="D23" s="902"/>
      <c r="E23" s="902"/>
      <c r="F23" s="902"/>
      <c r="G23" s="902"/>
      <c r="H23" s="903"/>
      <c r="I23" s="426" t="s">
        <v>346</v>
      </c>
      <c r="J23" s="929"/>
      <c r="K23" s="421" t="s">
        <v>346</v>
      </c>
      <c r="L23" s="408" t="s">
        <v>347</v>
      </c>
      <c r="M23" s="963" t="s">
        <v>347</v>
      </c>
      <c r="N23" s="964"/>
      <c r="O23" s="964"/>
      <c r="P23" s="964"/>
      <c r="Q23" s="964"/>
      <c r="R23" s="964"/>
      <c r="S23" s="964"/>
      <c r="T23" s="964"/>
      <c r="U23" s="964"/>
      <c r="V23" s="965"/>
    </row>
    <row r="24" spans="1:22" ht="23.25" customHeight="1" x14ac:dyDescent="0.15">
      <c r="A24" s="284">
        <v>12</v>
      </c>
      <c r="B24" s="288" t="s">
        <v>355</v>
      </c>
      <c r="C24" s="283"/>
      <c r="D24" s="286"/>
      <c r="E24" s="286"/>
      <c r="F24" s="286"/>
      <c r="G24" s="286"/>
      <c r="H24" s="287"/>
      <c r="I24" s="426" t="s">
        <v>346</v>
      </c>
      <c r="J24" s="929"/>
      <c r="K24" s="421" t="s">
        <v>346</v>
      </c>
      <c r="L24" s="408" t="s">
        <v>347</v>
      </c>
      <c r="M24" s="963" t="s">
        <v>347</v>
      </c>
      <c r="N24" s="964" t="s">
        <v>356</v>
      </c>
      <c r="O24" s="964"/>
      <c r="P24" s="964"/>
      <c r="Q24" s="964"/>
      <c r="R24" s="964"/>
      <c r="S24" s="964"/>
      <c r="T24" s="964"/>
      <c r="U24" s="964"/>
      <c r="V24" s="965"/>
    </row>
    <row r="25" spans="1:22" ht="23.25" customHeight="1" x14ac:dyDescent="0.15">
      <c r="A25" s="872">
        <v>13</v>
      </c>
      <c r="B25" s="899" t="s">
        <v>357</v>
      </c>
      <c r="C25" s="931" t="s">
        <v>358</v>
      </c>
      <c r="D25" s="289" t="s">
        <v>359</v>
      </c>
      <c r="E25" s="286"/>
      <c r="F25" s="286"/>
      <c r="G25" s="286"/>
      <c r="H25" s="287"/>
      <c r="I25" s="426" t="s">
        <v>346</v>
      </c>
      <c r="J25" s="929"/>
      <c r="K25" s="421" t="s">
        <v>346</v>
      </c>
      <c r="L25" s="408" t="s">
        <v>347</v>
      </c>
      <c r="M25" s="963" t="s">
        <v>347</v>
      </c>
      <c r="N25" s="964"/>
      <c r="O25" s="964"/>
      <c r="P25" s="964"/>
      <c r="Q25" s="964"/>
      <c r="R25" s="964"/>
      <c r="S25" s="964"/>
      <c r="T25" s="964"/>
      <c r="U25" s="964"/>
      <c r="V25" s="965"/>
    </row>
    <row r="26" spans="1:22" ht="23.25" customHeight="1" x14ac:dyDescent="0.15">
      <c r="A26" s="898"/>
      <c r="B26" s="899"/>
      <c r="C26" s="932"/>
      <c r="D26" s="289" t="s">
        <v>360</v>
      </c>
      <c r="E26" s="286"/>
      <c r="F26" s="286"/>
      <c r="G26" s="286"/>
      <c r="H26" s="287"/>
      <c r="I26" s="426" t="s">
        <v>346</v>
      </c>
      <c r="J26" s="929"/>
      <c r="K26" s="421" t="s">
        <v>346</v>
      </c>
      <c r="L26" s="408" t="s">
        <v>347</v>
      </c>
      <c r="M26" s="963" t="s">
        <v>347</v>
      </c>
      <c r="N26" s="964"/>
      <c r="O26" s="964"/>
      <c r="P26" s="964"/>
      <c r="Q26" s="964"/>
      <c r="R26" s="964"/>
      <c r="S26" s="964"/>
      <c r="T26" s="964"/>
      <c r="U26" s="964"/>
      <c r="V26" s="965"/>
    </row>
    <row r="27" spans="1:22" ht="23.25" customHeight="1" x14ac:dyDescent="0.15">
      <c r="A27" s="898"/>
      <c r="B27" s="899"/>
      <c r="C27" s="900" t="s">
        <v>354</v>
      </c>
      <c r="D27" s="289" t="s">
        <v>361</v>
      </c>
      <c r="E27" s="286"/>
      <c r="F27" s="286"/>
      <c r="G27" s="286"/>
      <c r="H27" s="287"/>
      <c r="I27" s="426" t="s">
        <v>346</v>
      </c>
      <c r="J27" s="929"/>
      <c r="K27" s="421" t="s">
        <v>346</v>
      </c>
      <c r="L27" s="408" t="s">
        <v>347</v>
      </c>
      <c r="M27" s="963" t="s">
        <v>347</v>
      </c>
      <c r="N27" s="964"/>
      <c r="O27" s="964"/>
      <c r="P27" s="964"/>
      <c r="Q27" s="964"/>
      <c r="R27" s="964"/>
      <c r="S27" s="964"/>
      <c r="T27" s="964"/>
      <c r="U27" s="964"/>
      <c r="V27" s="965"/>
    </row>
    <row r="28" spans="1:22" ht="23.25" customHeight="1" x14ac:dyDescent="0.15">
      <c r="A28" s="873"/>
      <c r="B28" s="899"/>
      <c r="C28" s="900"/>
      <c r="D28" s="289" t="s">
        <v>360</v>
      </c>
      <c r="E28" s="286"/>
      <c r="F28" s="286"/>
      <c r="G28" s="286"/>
      <c r="H28" s="287"/>
      <c r="I28" s="426" t="s">
        <v>346</v>
      </c>
      <c r="J28" s="929"/>
      <c r="K28" s="421" t="s">
        <v>346</v>
      </c>
      <c r="L28" s="408" t="s">
        <v>347</v>
      </c>
      <c r="M28" s="963" t="s">
        <v>347</v>
      </c>
      <c r="N28" s="964"/>
      <c r="O28" s="964"/>
      <c r="P28" s="964"/>
      <c r="Q28" s="964"/>
      <c r="R28" s="964"/>
      <c r="S28" s="964"/>
      <c r="T28" s="964"/>
      <c r="U28" s="964"/>
      <c r="V28" s="965"/>
    </row>
    <row r="29" spans="1:22" ht="23.25" customHeight="1" x14ac:dyDescent="0.15">
      <c r="A29" s="284">
        <v>14</v>
      </c>
      <c r="B29" s="288" t="s">
        <v>362</v>
      </c>
      <c r="C29" s="283"/>
      <c r="D29" s="286"/>
      <c r="E29" s="286"/>
      <c r="F29" s="286"/>
      <c r="G29" s="286"/>
      <c r="H29" s="287"/>
      <c r="I29" s="426" t="s">
        <v>346</v>
      </c>
      <c r="J29" s="929"/>
      <c r="K29" s="421" t="s">
        <v>346</v>
      </c>
      <c r="L29" s="408" t="s">
        <v>347</v>
      </c>
      <c r="M29" s="963" t="s">
        <v>347</v>
      </c>
      <c r="N29" s="964"/>
      <c r="O29" s="964"/>
      <c r="P29" s="964"/>
      <c r="Q29" s="964"/>
      <c r="R29" s="964"/>
      <c r="S29" s="964"/>
      <c r="T29" s="964"/>
      <c r="U29" s="964"/>
      <c r="V29" s="965"/>
    </row>
    <row r="30" spans="1:22" ht="28.5" customHeight="1" x14ac:dyDescent="0.15">
      <c r="A30" s="281">
        <v>15</v>
      </c>
      <c r="B30" s="889" t="s">
        <v>363</v>
      </c>
      <c r="C30" s="912"/>
      <c r="D30" s="912"/>
      <c r="E30" s="912"/>
      <c r="F30" s="912"/>
      <c r="G30" s="912"/>
      <c r="H30" s="913"/>
      <c r="I30" s="426" t="s">
        <v>347</v>
      </c>
      <c r="J30" s="929"/>
      <c r="K30" s="421" t="s">
        <v>346</v>
      </c>
      <c r="L30" s="408" t="s">
        <v>347</v>
      </c>
      <c r="M30" s="963" t="s">
        <v>347</v>
      </c>
      <c r="N30" s="964"/>
      <c r="O30" s="964"/>
      <c r="P30" s="964"/>
      <c r="Q30" s="964"/>
      <c r="R30" s="964"/>
      <c r="S30" s="964"/>
      <c r="T30" s="964"/>
      <c r="U30" s="964"/>
      <c r="V30" s="965"/>
    </row>
    <row r="31" spans="1:22" ht="37.5" customHeight="1" x14ac:dyDescent="0.15">
      <c r="A31" s="284">
        <v>16</v>
      </c>
      <c r="B31" s="889" t="s">
        <v>364</v>
      </c>
      <c r="C31" s="890"/>
      <c r="D31" s="890"/>
      <c r="E31" s="890"/>
      <c r="F31" s="890"/>
      <c r="G31" s="890"/>
      <c r="H31" s="891"/>
      <c r="I31" s="426" t="s">
        <v>346</v>
      </c>
      <c r="J31" s="929"/>
      <c r="K31" s="421" t="s">
        <v>346</v>
      </c>
      <c r="L31" s="408" t="s">
        <v>347</v>
      </c>
      <c r="M31" s="963" t="s">
        <v>347</v>
      </c>
      <c r="N31" s="964"/>
      <c r="O31" s="964"/>
      <c r="P31" s="964"/>
      <c r="Q31" s="964"/>
      <c r="R31" s="964"/>
      <c r="S31" s="964"/>
      <c r="T31" s="964"/>
      <c r="U31" s="964"/>
      <c r="V31" s="965"/>
    </row>
    <row r="32" spans="1:22" ht="28.5" customHeight="1" x14ac:dyDescent="0.15">
      <c r="A32" s="281">
        <v>17</v>
      </c>
      <c r="B32" s="914" t="s">
        <v>368</v>
      </c>
      <c r="C32" s="915"/>
      <c r="D32" s="915"/>
      <c r="E32" s="915"/>
      <c r="F32" s="915"/>
      <c r="G32" s="915"/>
      <c r="H32" s="916"/>
      <c r="I32" s="426" t="s">
        <v>346</v>
      </c>
      <c r="J32" s="929"/>
      <c r="K32" s="421" t="s">
        <v>346</v>
      </c>
      <c r="L32" s="408" t="s">
        <v>347</v>
      </c>
      <c r="M32" s="963" t="s">
        <v>347</v>
      </c>
      <c r="N32" s="964" t="s">
        <v>369</v>
      </c>
      <c r="O32" s="964"/>
      <c r="P32" s="964"/>
      <c r="Q32" s="964"/>
      <c r="R32" s="964"/>
      <c r="S32" s="964"/>
      <c r="T32" s="964"/>
      <c r="U32" s="964"/>
      <c r="V32" s="965"/>
    </row>
    <row r="33" spans="1:22" ht="23.25" customHeight="1" x14ac:dyDescent="0.15">
      <c r="A33" s="281">
        <v>18</v>
      </c>
      <c r="B33" s="926" t="s">
        <v>370</v>
      </c>
      <c r="C33" s="927"/>
      <c r="D33" s="927"/>
      <c r="E33" s="927"/>
      <c r="F33" s="927"/>
      <c r="G33" s="927"/>
      <c r="H33" s="928"/>
      <c r="I33" s="426" t="s">
        <v>347</v>
      </c>
      <c r="J33" s="929"/>
      <c r="K33" s="421" t="s">
        <v>346</v>
      </c>
      <c r="L33" s="408" t="s">
        <v>347</v>
      </c>
      <c r="M33" s="963" t="s">
        <v>347</v>
      </c>
      <c r="N33" s="964"/>
      <c r="O33" s="964"/>
      <c r="P33" s="964"/>
      <c r="Q33" s="964"/>
      <c r="R33" s="964"/>
      <c r="S33" s="964"/>
      <c r="T33" s="964"/>
      <c r="U33" s="964"/>
      <c r="V33" s="965"/>
    </row>
    <row r="34" spans="1:22" ht="100.15" customHeight="1" x14ac:dyDescent="0.15">
      <c r="A34" s="281">
        <v>19</v>
      </c>
      <c r="B34" s="889" t="s">
        <v>371</v>
      </c>
      <c r="C34" s="890"/>
      <c r="D34" s="890"/>
      <c r="E34" s="890"/>
      <c r="F34" s="890"/>
      <c r="G34" s="890"/>
      <c r="H34" s="891"/>
      <c r="I34" s="426" t="s">
        <v>346</v>
      </c>
      <c r="J34" s="930"/>
      <c r="K34" s="421" t="s">
        <v>346</v>
      </c>
      <c r="L34" s="408" t="s">
        <v>347</v>
      </c>
      <c r="M34" s="963" t="s">
        <v>347</v>
      </c>
      <c r="N34" s="964"/>
      <c r="O34" s="964"/>
      <c r="P34" s="964"/>
      <c r="Q34" s="964"/>
      <c r="R34" s="964"/>
      <c r="S34" s="964"/>
      <c r="T34" s="964"/>
      <c r="U34" s="964"/>
      <c r="V34" s="965"/>
    </row>
    <row r="35" spans="1:22" ht="77.25" customHeight="1" x14ac:dyDescent="0.15">
      <c r="A35" s="281">
        <v>20</v>
      </c>
      <c r="B35" s="889" t="s">
        <v>468</v>
      </c>
      <c r="C35" s="917"/>
      <c r="D35" s="917"/>
      <c r="E35" s="917"/>
      <c r="F35" s="917"/>
      <c r="G35" s="917"/>
      <c r="H35" s="918"/>
      <c r="I35" s="406"/>
      <c r="J35" s="407"/>
      <c r="K35" s="422" t="s">
        <v>346</v>
      </c>
      <c r="L35" s="408" t="s">
        <v>347</v>
      </c>
      <c r="M35" s="963" t="s">
        <v>347</v>
      </c>
      <c r="N35" s="964"/>
      <c r="O35" s="964"/>
      <c r="P35" s="964"/>
      <c r="Q35" s="964"/>
      <c r="R35" s="964"/>
      <c r="S35" s="964"/>
      <c r="T35" s="964"/>
      <c r="U35" s="964"/>
      <c r="V35" s="965"/>
    </row>
    <row r="36" spans="1:22" ht="100.5" customHeight="1" x14ac:dyDescent="0.15">
      <c r="A36" s="378">
        <v>21</v>
      </c>
      <c r="B36" s="919" t="s">
        <v>372</v>
      </c>
      <c r="C36" s="920"/>
      <c r="D36" s="920"/>
      <c r="E36" s="920"/>
      <c r="F36" s="920"/>
      <c r="G36" s="920"/>
      <c r="H36" s="921"/>
      <c r="I36" s="401"/>
      <c r="J36" s="405"/>
      <c r="K36" s="421" t="s">
        <v>346</v>
      </c>
      <c r="L36" s="408" t="s">
        <v>347</v>
      </c>
      <c r="M36" s="963" t="s">
        <v>347</v>
      </c>
      <c r="N36" s="964" t="s">
        <v>373</v>
      </c>
      <c r="O36" s="964"/>
      <c r="P36" s="964"/>
      <c r="Q36" s="964"/>
      <c r="R36" s="964"/>
      <c r="S36" s="964"/>
      <c r="T36" s="964"/>
      <c r="U36" s="964"/>
      <c r="V36" s="965"/>
    </row>
    <row r="37" spans="1:22" ht="30.75" customHeight="1" thickBot="1" x14ac:dyDescent="0.2">
      <c r="A37" s="278">
        <v>22</v>
      </c>
      <c r="B37" s="922" t="s">
        <v>374</v>
      </c>
      <c r="C37" s="923"/>
      <c r="D37" s="923"/>
      <c r="E37" s="923"/>
      <c r="F37" s="923"/>
      <c r="G37" s="923"/>
      <c r="H37" s="924"/>
      <c r="I37" s="419" t="s">
        <v>347</v>
      </c>
      <c r="J37" s="402" t="s">
        <v>422</v>
      </c>
      <c r="K37" s="423" t="s">
        <v>346</v>
      </c>
      <c r="L37" s="968" t="s">
        <v>347</v>
      </c>
      <c r="M37" s="969" t="s">
        <v>347</v>
      </c>
      <c r="N37" s="970" t="s">
        <v>527</v>
      </c>
      <c r="O37" s="970"/>
      <c r="P37" s="970"/>
      <c r="Q37" s="970"/>
      <c r="R37" s="970"/>
      <c r="S37" s="970"/>
      <c r="T37" s="970"/>
      <c r="U37" s="970"/>
      <c r="V37" s="971"/>
    </row>
    <row r="38" spans="1:22" ht="19.5" customHeight="1" x14ac:dyDescent="0.15">
      <c r="A38" s="925" t="s">
        <v>375</v>
      </c>
      <c r="B38" s="925"/>
      <c r="C38" s="925"/>
      <c r="D38" s="925"/>
      <c r="E38" s="925"/>
      <c r="F38" s="925"/>
      <c r="G38" s="925"/>
      <c r="H38" s="925"/>
      <c r="I38" s="925"/>
      <c r="J38" s="925"/>
      <c r="K38" s="925"/>
      <c r="L38" s="959"/>
      <c r="M38" s="959"/>
      <c r="N38" s="959"/>
    </row>
    <row r="39" spans="1:22" ht="28.5" customHeight="1" x14ac:dyDescent="0.15">
      <c r="A39" s="911" t="s">
        <v>376</v>
      </c>
      <c r="B39" s="911"/>
      <c r="C39" s="911"/>
      <c r="D39" s="911"/>
      <c r="E39" s="911"/>
      <c r="F39" s="911"/>
      <c r="G39" s="911"/>
      <c r="H39" s="911"/>
      <c r="I39" s="911"/>
      <c r="J39" s="911"/>
      <c r="K39" s="911"/>
      <c r="L39" s="911"/>
      <c r="M39" s="911"/>
      <c r="N39" s="911"/>
    </row>
    <row r="40" spans="1:22" ht="27.75" customHeight="1" x14ac:dyDescent="0.15">
      <c r="G40" s="290"/>
    </row>
  </sheetData>
  <sheetProtection password="CC25" sheet="1" objects="1" scenarios="1"/>
  <mergeCells count="79">
    <mergeCell ref="N35:V35"/>
    <mergeCell ref="N36:V36"/>
    <mergeCell ref="N37:V37"/>
    <mergeCell ref="L7:V7"/>
    <mergeCell ref="N30:V30"/>
    <mergeCell ref="N31:V31"/>
    <mergeCell ref="N32:V32"/>
    <mergeCell ref="N33:V33"/>
    <mergeCell ref="N34:V34"/>
    <mergeCell ref="N25:V25"/>
    <mergeCell ref="N26:V26"/>
    <mergeCell ref="N27:V27"/>
    <mergeCell ref="N28:V28"/>
    <mergeCell ref="N29:V29"/>
    <mergeCell ref="N20:V20"/>
    <mergeCell ref="N21:V21"/>
    <mergeCell ref="N22:V22"/>
    <mergeCell ref="N23:V23"/>
    <mergeCell ref="N24:V24"/>
    <mergeCell ref="N14:V14"/>
    <mergeCell ref="N15:V15"/>
    <mergeCell ref="N16:V16"/>
    <mergeCell ref="N17:V17"/>
    <mergeCell ref="N18:V18"/>
    <mergeCell ref="A3:M3"/>
    <mergeCell ref="R3:R4"/>
    <mergeCell ref="S3:S4"/>
    <mergeCell ref="T3:T4"/>
    <mergeCell ref="U3:U4"/>
    <mergeCell ref="A4:F5"/>
    <mergeCell ref="G4:L5"/>
    <mergeCell ref="M4:M5"/>
    <mergeCell ref="A39:N39"/>
    <mergeCell ref="B30:H30"/>
    <mergeCell ref="B31:H31"/>
    <mergeCell ref="B32:H32"/>
    <mergeCell ref="B34:H34"/>
    <mergeCell ref="B35:H35"/>
    <mergeCell ref="B36:H36"/>
    <mergeCell ref="B37:H37"/>
    <mergeCell ref="A38:N38"/>
    <mergeCell ref="B33:H33"/>
    <mergeCell ref="J18:J34"/>
    <mergeCell ref="C25:C26"/>
    <mergeCell ref="B21:H21"/>
    <mergeCell ref="C22:H22"/>
    <mergeCell ref="N19:V19"/>
    <mergeCell ref="M13:M14"/>
    <mergeCell ref="L13:L14"/>
    <mergeCell ref="A22:A23"/>
    <mergeCell ref="A25:A28"/>
    <mergeCell ref="B25:B28"/>
    <mergeCell ref="C27:C28"/>
    <mergeCell ref="C23:H23"/>
    <mergeCell ref="K13:K14"/>
    <mergeCell ref="I13:I14"/>
    <mergeCell ref="J11:J17"/>
    <mergeCell ref="B10:H10"/>
    <mergeCell ref="A11:A12"/>
    <mergeCell ref="B11:H12"/>
    <mergeCell ref="B18:H18"/>
    <mergeCell ref="B20:H20"/>
    <mergeCell ref="B17:H17"/>
    <mergeCell ref="B15:H15"/>
    <mergeCell ref="B13:H14"/>
    <mergeCell ref="A13:A14"/>
    <mergeCell ref="B19:H19"/>
    <mergeCell ref="A18:A19"/>
    <mergeCell ref="A7:A8"/>
    <mergeCell ref="B7:H8"/>
    <mergeCell ref="B9:H9"/>
    <mergeCell ref="I7:K7"/>
    <mergeCell ref="I8:J8"/>
    <mergeCell ref="N8:V8"/>
    <mergeCell ref="N9:V9"/>
    <mergeCell ref="N10:V10"/>
    <mergeCell ref="N11:V11"/>
    <mergeCell ref="N12:V12"/>
    <mergeCell ref="N13:V13"/>
  </mergeCells>
  <phoneticPr fontId="20"/>
  <conditionalFormatting sqref="N17:V17">
    <cfRule type="containsText" dxfId="0" priority="1" operator="containsText" text="入力未了（債権者登録シートを確認してください）">
      <formula>NOT(ISERROR(SEARCH("入力未了（債権者登録シートを確認してください）",N17)))</formula>
    </cfRule>
  </conditionalFormatting>
  <dataValidations count="1">
    <dataValidation type="list" allowBlank="1" showInputMessage="1" showErrorMessage="1" sqref="I15:I34 I11:I13 K9:K13 I37 K15:K37" xr:uid="{00000000-0002-0000-0900-000000000000}">
      <formula1>"□,✔"</formula1>
    </dataValidation>
  </dataValidations>
  <printOptions horizontalCentered="1"/>
  <pageMargins left="0.63" right="0.39" top="0.39370078740157483" bottom="0.19685039370078741" header="0.39370078740157483" footer="0.32"/>
  <pageSetup paperSize="9" scale="82"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KY2"/>
  <sheetViews>
    <sheetView topLeftCell="KA1" workbookViewId="0">
      <selection activeCell="KI30" sqref="KI30"/>
    </sheetView>
  </sheetViews>
  <sheetFormatPr defaultRowHeight="13.5" x14ac:dyDescent="0.15"/>
  <cols>
    <col min="17" max="17" width="9" customWidth="1"/>
  </cols>
  <sheetData>
    <row r="1" spans="1:311" x14ac:dyDescent="0.15">
      <c r="A1" t="s">
        <v>234</v>
      </c>
      <c r="B1" t="s">
        <v>432</v>
      </c>
      <c r="C1" t="s">
        <v>433</v>
      </c>
      <c r="D1" t="s">
        <v>434</v>
      </c>
      <c r="E1" t="s">
        <v>435</v>
      </c>
      <c r="F1" t="s">
        <v>436</v>
      </c>
      <c r="G1" t="s">
        <v>437</v>
      </c>
      <c r="H1" t="s">
        <v>438</v>
      </c>
      <c r="I1" t="s">
        <v>439</v>
      </c>
      <c r="J1" t="s">
        <v>440</v>
      </c>
      <c r="K1" t="s">
        <v>441</v>
      </c>
      <c r="L1" t="s">
        <v>442</v>
      </c>
      <c r="M1" t="s">
        <v>443</v>
      </c>
      <c r="N1" t="s">
        <v>445</v>
      </c>
      <c r="O1" t="s">
        <v>444</v>
      </c>
      <c r="P1" t="s">
        <v>450</v>
      </c>
      <c r="Q1" t="s">
        <v>447</v>
      </c>
      <c r="R1" t="s">
        <v>448</v>
      </c>
      <c r="S1" t="s">
        <v>449</v>
      </c>
      <c r="T1" t="s">
        <v>432</v>
      </c>
      <c r="U1" t="s">
        <v>433</v>
      </c>
      <c r="V1" t="s">
        <v>434</v>
      </c>
      <c r="W1" t="s">
        <v>435</v>
      </c>
      <c r="X1" t="s">
        <v>436</v>
      </c>
      <c r="Y1" t="s">
        <v>437</v>
      </c>
      <c r="Z1" t="s">
        <v>438</v>
      </c>
      <c r="AA1" t="s">
        <v>439</v>
      </c>
      <c r="AB1" t="s">
        <v>440</v>
      </c>
      <c r="AC1" t="s">
        <v>441</v>
      </c>
      <c r="AD1" t="s">
        <v>442</v>
      </c>
      <c r="AE1" t="s">
        <v>443</v>
      </c>
      <c r="AF1" t="s">
        <v>34</v>
      </c>
      <c r="AG1" t="s">
        <v>35</v>
      </c>
      <c r="AH1" t="s">
        <v>36</v>
      </c>
      <c r="AI1" t="s">
        <v>37</v>
      </c>
      <c r="AJ1" t="s">
        <v>273</v>
      </c>
      <c r="AK1" t="s">
        <v>38</v>
      </c>
      <c r="AL1" t="s">
        <v>39</v>
      </c>
      <c r="AM1" t="s">
        <v>40</v>
      </c>
      <c r="AN1" t="s">
        <v>41</v>
      </c>
      <c r="AO1" t="s">
        <v>274</v>
      </c>
      <c r="AP1" t="s">
        <v>42</v>
      </c>
      <c r="AQ1" t="s">
        <v>43</v>
      </c>
      <c r="AR1" t="s">
        <v>44</v>
      </c>
      <c r="AS1" t="s">
        <v>275</v>
      </c>
      <c r="AT1" t="s">
        <v>45</v>
      </c>
      <c r="AU1" t="s">
        <v>276</v>
      </c>
      <c r="AV1" t="s">
        <v>46</v>
      </c>
      <c r="AW1" t="s">
        <v>47</v>
      </c>
      <c r="AX1" t="s">
        <v>48</v>
      </c>
      <c r="AY1" t="s">
        <v>49</v>
      </c>
      <c r="AZ1" t="s">
        <v>50</v>
      </c>
      <c r="BA1" t="s">
        <v>51</v>
      </c>
      <c r="BB1" t="s">
        <v>52</v>
      </c>
      <c r="BC1" t="s">
        <v>53</v>
      </c>
      <c r="BD1" t="s">
        <v>54</v>
      </c>
      <c r="BE1" t="s">
        <v>55</v>
      </c>
      <c r="BF1" t="s">
        <v>56</v>
      </c>
      <c r="BG1" t="s">
        <v>57</v>
      </c>
      <c r="BH1" t="s">
        <v>58</v>
      </c>
      <c r="BI1" t="s">
        <v>451</v>
      </c>
      <c r="BJ1" t="s">
        <v>452</v>
      </c>
      <c r="BK1" t="s">
        <v>453</v>
      </c>
      <c r="BL1" t="s">
        <v>454</v>
      </c>
      <c r="BM1" t="s">
        <v>66</v>
      </c>
      <c r="BN1" t="s">
        <v>456</v>
      </c>
      <c r="BO1" t="s">
        <v>458</v>
      </c>
      <c r="BP1" t="s">
        <v>457</v>
      </c>
      <c r="BQ1" t="s">
        <v>215</v>
      </c>
      <c r="BR1" t="s">
        <v>455</v>
      </c>
      <c r="BS1" t="s">
        <v>288</v>
      </c>
      <c r="BT1" t="s">
        <v>459</v>
      </c>
      <c r="BU1" t="s">
        <v>460</v>
      </c>
      <c r="BV1" t="s">
        <v>451</v>
      </c>
      <c r="BW1" t="s">
        <v>452</v>
      </c>
      <c r="BX1" t="s">
        <v>453</v>
      </c>
      <c r="BY1" t="s">
        <v>454</v>
      </c>
      <c r="BZ1" t="s">
        <v>66</v>
      </c>
      <c r="CA1" t="s">
        <v>456</v>
      </c>
      <c r="CB1" t="s">
        <v>458</v>
      </c>
      <c r="CC1" t="s">
        <v>457</v>
      </c>
      <c r="CD1" t="s">
        <v>215</v>
      </c>
      <c r="CE1" t="s">
        <v>455</v>
      </c>
      <c r="CF1" t="s">
        <v>288</v>
      </c>
      <c r="CG1" t="s">
        <v>459</v>
      </c>
      <c r="CH1" t="s">
        <v>460</v>
      </c>
      <c r="CI1" t="s">
        <v>451</v>
      </c>
      <c r="CJ1" t="s">
        <v>452</v>
      </c>
      <c r="CK1" t="s">
        <v>453</v>
      </c>
      <c r="CL1" t="s">
        <v>454</v>
      </c>
      <c r="CM1" t="s">
        <v>66</v>
      </c>
      <c r="CN1" t="s">
        <v>456</v>
      </c>
      <c r="CO1" t="s">
        <v>458</v>
      </c>
      <c r="CP1" t="s">
        <v>457</v>
      </c>
      <c r="CQ1" t="s">
        <v>215</v>
      </c>
      <c r="CR1" t="s">
        <v>455</v>
      </c>
      <c r="CS1" t="s">
        <v>288</v>
      </c>
      <c r="CT1" t="s">
        <v>459</v>
      </c>
      <c r="CU1" t="s">
        <v>460</v>
      </c>
      <c r="CV1" t="s">
        <v>451</v>
      </c>
      <c r="CW1" t="s">
        <v>452</v>
      </c>
      <c r="CX1" t="s">
        <v>453</v>
      </c>
      <c r="CY1" t="s">
        <v>454</v>
      </c>
      <c r="CZ1" t="s">
        <v>66</v>
      </c>
      <c r="DA1" t="s">
        <v>456</v>
      </c>
      <c r="DB1" t="s">
        <v>458</v>
      </c>
      <c r="DC1" t="s">
        <v>457</v>
      </c>
      <c r="DD1" t="s">
        <v>215</v>
      </c>
      <c r="DE1" t="s">
        <v>455</v>
      </c>
      <c r="DF1" t="s">
        <v>288</v>
      </c>
      <c r="DG1" t="s">
        <v>459</v>
      </c>
      <c r="DH1" t="s">
        <v>460</v>
      </c>
      <c r="DI1" t="s">
        <v>451</v>
      </c>
      <c r="DJ1" t="s">
        <v>452</v>
      </c>
      <c r="DK1" t="s">
        <v>453</v>
      </c>
      <c r="DL1" t="s">
        <v>454</v>
      </c>
      <c r="DM1" t="s">
        <v>66</v>
      </c>
      <c r="DN1" t="s">
        <v>456</v>
      </c>
      <c r="DO1" t="s">
        <v>458</v>
      </c>
      <c r="DP1" t="s">
        <v>457</v>
      </c>
      <c r="DQ1" t="s">
        <v>215</v>
      </c>
      <c r="DR1" t="s">
        <v>455</v>
      </c>
      <c r="DS1" t="s">
        <v>288</v>
      </c>
      <c r="DT1" t="s">
        <v>459</v>
      </c>
      <c r="DU1" t="s">
        <v>460</v>
      </c>
      <c r="DV1" t="s">
        <v>451</v>
      </c>
      <c r="DW1" t="s">
        <v>452</v>
      </c>
      <c r="DX1" t="s">
        <v>453</v>
      </c>
      <c r="DY1" t="s">
        <v>454</v>
      </c>
      <c r="DZ1" t="s">
        <v>66</v>
      </c>
      <c r="EA1" t="s">
        <v>456</v>
      </c>
      <c r="EB1" t="s">
        <v>458</v>
      </c>
      <c r="EC1" t="s">
        <v>457</v>
      </c>
      <c r="ED1" t="s">
        <v>215</v>
      </c>
      <c r="EE1" t="s">
        <v>455</v>
      </c>
      <c r="EF1" t="s">
        <v>288</v>
      </c>
      <c r="EG1" t="s">
        <v>459</v>
      </c>
      <c r="EH1" t="s">
        <v>460</v>
      </c>
      <c r="EI1" t="s">
        <v>451</v>
      </c>
      <c r="EJ1" t="s">
        <v>452</v>
      </c>
      <c r="EK1" t="s">
        <v>453</v>
      </c>
      <c r="EL1" t="s">
        <v>454</v>
      </c>
      <c r="EM1" t="s">
        <v>66</v>
      </c>
      <c r="EN1" t="s">
        <v>456</v>
      </c>
      <c r="EO1" t="s">
        <v>458</v>
      </c>
      <c r="EP1" t="s">
        <v>457</v>
      </c>
      <c r="EQ1" t="s">
        <v>215</v>
      </c>
      <c r="ER1" t="s">
        <v>455</v>
      </c>
      <c r="ES1" t="s">
        <v>288</v>
      </c>
      <c r="ET1" t="s">
        <v>459</v>
      </c>
      <c r="EU1" t="s">
        <v>460</v>
      </c>
      <c r="EV1" t="s">
        <v>451</v>
      </c>
      <c r="EW1" t="s">
        <v>452</v>
      </c>
      <c r="EX1" t="s">
        <v>453</v>
      </c>
      <c r="EY1" t="s">
        <v>454</v>
      </c>
      <c r="EZ1" t="s">
        <v>66</v>
      </c>
      <c r="FA1" t="s">
        <v>456</v>
      </c>
      <c r="FB1" t="s">
        <v>458</v>
      </c>
      <c r="FC1" t="s">
        <v>457</v>
      </c>
      <c r="FD1" t="s">
        <v>215</v>
      </c>
      <c r="FE1" t="s">
        <v>455</v>
      </c>
      <c r="FF1" t="s">
        <v>288</v>
      </c>
      <c r="FG1" t="s">
        <v>459</v>
      </c>
      <c r="FH1" t="s">
        <v>460</v>
      </c>
      <c r="FI1" t="s">
        <v>451</v>
      </c>
      <c r="FJ1" t="s">
        <v>452</v>
      </c>
      <c r="FK1" t="s">
        <v>453</v>
      </c>
      <c r="FL1" t="s">
        <v>454</v>
      </c>
      <c r="FM1" t="s">
        <v>66</v>
      </c>
      <c r="FN1" t="s">
        <v>456</v>
      </c>
      <c r="FO1" t="s">
        <v>458</v>
      </c>
      <c r="FP1" t="s">
        <v>457</v>
      </c>
      <c r="FQ1" t="s">
        <v>215</v>
      </c>
      <c r="FR1" t="s">
        <v>455</v>
      </c>
      <c r="FS1" t="s">
        <v>288</v>
      </c>
      <c r="FT1" t="s">
        <v>459</v>
      </c>
      <c r="FU1" t="s">
        <v>460</v>
      </c>
      <c r="FV1" t="s">
        <v>451</v>
      </c>
      <c r="FW1" t="s">
        <v>452</v>
      </c>
      <c r="FX1" t="s">
        <v>453</v>
      </c>
      <c r="FY1" t="s">
        <v>454</v>
      </c>
      <c r="FZ1" t="s">
        <v>66</v>
      </c>
      <c r="GA1" t="s">
        <v>456</v>
      </c>
      <c r="GB1" t="s">
        <v>458</v>
      </c>
      <c r="GC1" t="s">
        <v>457</v>
      </c>
      <c r="GD1" t="s">
        <v>215</v>
      </c>
      <c r="GE1" t="s">
        <v>455</v>
      </c>
      <c r="GF1" t="s">
        <v>288</v>
      </c>
      <c r="GG1" t="s">
        <v>459</v>
      </c>
      <c r="GH1" t="s">
        <v>460</v>
      </c>
      <c r="GI1" t="s">
        <v>451</v>
      </c>
      <c r="GJ1" t="s">
        <v>452</v>
      </c>
      <c r="GK1" t="s">
        <v>453</v>
      </c>
      <c r="GL1" t="s">
        <v>454</v>
      </c>
      <c r="GM1" t="s">
        <v>503</v>
      </c>
      <c r="GN1" t="s">
        <v>504</v>
      </c>
      <c r="GO1" t="s">
        <v>458</v>
      </c>
      <c r="GP1" t="s">
        <v>457</v>
      </c>
      <c r="GQ1" t="s">
        <v>215</v>
      </c>
      <c r="GR1" t="s">
        <v>455</v>
      </c>
      <c r="GS1" t="s">
        <v>288</v>
      </c>
      <c r="GT1" t="s">
        <v>459</v>
      </c>
      <c r="GU1" t="s">
        <v>460</v>
      </c>
      <c r="GV1" t="s">
        <v>451</v>
      </c>
      <c r="GW1" t="s">
        <v>452</v>
      </c>
      <c r="GX1" t="s">
        <v>453</v>
      </c>
      <c r="GY1" t="s">
        <v>454</v>
      </c>
      <c r="GZ1" t="s">
        <v>505</v>
      </c>
      <c r="HA1" t="s">
        <v>506</v>
      </c>
      <c r="HB1" t="s">
        <v>458</v>
      </c>
      <c r="HC1" t="s">
        <v>457</v>
      </c>
      <c r="HD1" t="s">
        <v>215</v>
      </c>
      <c r="HE1" t="s">
        <v>455</v>
      </c>
      <c r="HF1" t="s">
        <v>288</v>
      </c>
      <c r="HG1" t="s">
        <v>459</v>
      </c>
      <c r="HH1" t="s">
        <v>460</v>
      </c>
      <c r="HI1" t="s">
        <v>451</v>
      </c>
      <c r="HJ1" t="s">
        <v>452</v>
      </c>
      <c r="HK1" t="s">
        <v>453</v>
      </c>
      <c r="HL1" t="s">
        <v>454</v>
      </c>
      <c r="HM1" t="s">
        <v>507</v>
      </c>
      <c r="HN1" t="s">
        <v>508</v>
      </c>
      <c r="HO1" t="s">
        <v>458</v>
      </c>
      <c r="HP1" t="s">
        <v>457</v>
      </c>
      <c r="HQ1" t="s">
        <v>215</v>
      </c>
      <c r="HR1" t="s">
        <v>455</v>
      </c>
      <c r="HS1" t="s">
        <v>288</v>
      </c>
      <c r="HT1" t="s">
        <v>459</v>
      </c>
      <c r="HU1" t="s">
        <v>460</v>
      </c>
      <c r="HV1" t="s">
        <v>451</v>
      </c>
      <c r="HW1" t="s">
        <v>452</v>
      </c>
      <c r="HX1" t="s">
        <v>453</v>
      </c>
      <c r="HY1" t="s">
        <v>454</v>
      </c>
      <c r="HZ1" t="s">
        <v>509</v>
      </c>
      <c r="IA1" t="s">
        <v>510</v>
      </c>
      <c r="IB1" t="s">
        <v>458</v>
      </c>
      <c r="IC1" t="s">
        <v>457</v>
      </c>
      <c r="ID1" t="s">
        <v>215</v>
      </c>
      <c r="IE1" t="s">
        <v>455</v>
      </c>
      <c r="IF1" t="s">
        <v>288</v>
      </c>
      <c r="IG1" t="s">
        <v>459</v>
      </c>
      <c r="IH1" t="s">
        <v>460</v>
      </c>
      <c r="II1" t="s">
        <v>451</v>
      </c>
      <c r="IJ1" t="s">
        <v>452</v>
      </c>
      <c r="IK1" t="s">
        <v>453</v>
      </c>
      <c r="IL1" t="s">
        <v>454</v>
      </c>
      <c r="IM1" t="s">
        <v>511</v>
      </c>
      <c r="IN1" t="s">
        <v>512</v>
      </c>
      <c r="IO1" t="s">
        <v>458</v>
      </c>
      <c r="IP1" t="s">
        <v>457</v>
      </c>
      <c r="IQ1" t="s">
        <v>215</v>
      </c>
      <c r="IR1" t="s">
        <v>455</v>
      </c>
      <c r="IS1" t="s">
        <v>288</v>
      </c>
      <c r="IT1" t="s">
        <v>459</v>
      </c>
      <c r="IU1" t="s">
        <v>460</v>
      </c>
      <c r="IV1" t="s">
        <v>451</v>
      </c>
      <c r="IW1" t="s">
        <v>452</v>
      </c>
      <c r="IX1" t="s">
        <v>453</v>
      </c>
      <c r="IY1" t="s">
        <v>454</v>
      </c>
      <c r="IZ1" t="s">
        <v>513</v>
      </c>
      <c r="JA1" t="s">
        <v>514</v>
      </c>
      <c r="JB1" t="s">
        <v>458</v>
      </c>
      <c r="JC1" t="s">
        <v>457</v>
      </c>
      <c r="JD1" t="s">
        <v>215</v>
      </c>
      <c r="JE1" t="s">
        <v>455</v>
      </c>
      <c r="JF1" t="s">
        <v>288</v>
      </c>
      <c r="JG1" t="s">
        <v>459</v>
      </c>
      <c r="JH1" t="s">
        <v>460</v>
      </c>
      <c r="JI1" t="s">
        <v>451</v>
      </c>
      <c r="JJ1" t="s">
        <v>452</v>
      </c>
      <c r="JK1" t="s">
        <v>453</v>
      </c>
      <c r="JL1" t="s">
        <v>454</v>
      </c>
      <c r="JM1" t="s">
        <v>515</v>
      </c>
      <c r="JN1" t="s">
        <v>516</v>
      </c>
      <c r="JO1" t="s">
        <v>458</v>
      </c>
      <c r="JP1" t="s">
        <v>457</v>
      </c>
      <c r="JQ1" t="s">
        <v>215</v>
      </c>
      <c r="JR1" t="s">
        <v>455</v>
      </c>
      <c r="JS1" t="s">
        <v>288</v>
      </c>
      <c r="JT1" t="s">
        <v>459</v>
      </c>
      <c r="JU1" t="s">
        <v>460</v>
      </c>
      <c r="JV1" t="s">
        <v>451</v>
      </c>
      <c r="JW1" t="s">
        <v>452</v>
      </c>
      <c r="JX1" t="s">
        <v>453</v>
      </c>
      <c r="JY1" t="s">
        <v>454</v>
      </c>
      <c r="JZ1" t="s">
        <v>517</v>
      </c>
      <c r="KA1" t="s">
        <v>518</v>
      </c>
      <c r="KB1" t="s">
        <v>458</v>
      </c>
      <c r="KC1" t="s">
        <v>457</v>
      </c>
      <c r="KD1" t="s">
        <v>215</v>
      </c>
      <c r="KE1" t="s">
        <v>455</v>
      </c>
      <c r="KF1" t="s">
        <v>288</v>
      </c>
      <c r="KG1" t="s">
        <v>459</v>
      </c>
      <c r="KH1" t="s">
        <v>460</v>
      </c>
      <c r="KI1" t="s">
        <v>451</v>
      </c>
      <c r="KJ1" t="s">
        <v>452</v>
      </c>
      <c r="KK1" t="s">
        <v>453</v>
      </c>
      <c r="KL1" t="s">
        <v>454</v>
      </c>
      <c r="KM1" t="s">
        <v>519</v>
      </c>
      <c r="KN1" t="s">
        <v>520</v>
      </c>
      <c r="KO1" t="s">
        <v>458</v>
      </c>
      <c r="KP1" t="s">
        <v>457</v>
      </c>
      <c r="KQ1" t="s">
        <v>215</v>
      </c>
      <c r="KR1" t="s">
        <v>455</v>
      </c>
      <c r="KS1" t="s">
        <v>288</v>
      </c>
      <c r="KT1" t="s">
        <v>459</v>
      </c>
      <c r="KU1" t="s">
        <v>460</v>
      </c>
      <c r="KV1" t="s">
        <v>461</v>
      </c>
      <c r="KW1" t="s">
        <v>462</v>
      </c>
      <c r="KX1" t="s">
        <v>442</v>
      </c>
      <c r="KY1" t="s">
        <v>443</v>
      </c>
    </row>
    <row r="2" spans="1:311" x14ac:dyDescent="0.15">
      <c r="B2" t="str">
        <f>IF('様式1-1-1'!E20="委任なし",LEFT('様式1-1-1'!F11,20),LEFT('様式1-1-1'!F27,20))</f>
        <v/>
      </c>
      <c r="C2" t="str">
        <f>IF('様式1-1-1'!E20="委任なし",MID('様式1-1-1'!F11,21,20),MID('様式1-1-1'!F27,21,20))</f>
        <v/>
      </c>
      <c r="D2" s="411" t="str">
        <f>IF('様式1-1-1'!E20="委任なし",LEFT('様式1-1-1'!F10,40),LEFT('様式1-1-1'!F26,40))</f>
        <v/>
      </c>
      <c r="E2" t="str">
        <f>IF('様式1-1-1'!E20="委任なし",LEFT('様式1-1-1'!F16,20),LEFT('様式1-1-1'!F32,20))</f>
        <v/>
      </c>
      <c r="F2" t="str">
        <f>IF('様式1-1-1'!E20="委任なし",LEFT('様式1-1-1'!F17,20),LEFT('様式1-1-1'!F34,20))</f>
        <v/>
      </c>
      <c r="G2" t="str">
        <f>IF('様式1-1-1'!E20="委任なし",LEFT('様式1-1-1'!F17,20),LEFT('様式1-1-1'!F33,20))</f>
        <v/>
      </c>
      <c r="H2" t="str">
        <f>IF('様式1-1-1'!E20="委任なし",LEFT('様式1-1-1'!F13,7),LEFT('様式1-1-1'!F29,7))</f>
        <v/>
      </c>
      <c r="I2" t="str">
        <f>IF('様式1-1-1'!E20="委任なし",LEFT('様式1-1-1'!F14,20),LEFT('様式1-1-1'!F30,20))</f>
        <v/>
      </c>
      <c r="J2" t="str">
        <f>IF('様式1-1-1'!E20="委任なし",MID('様式1-1-1'!F14,21,20),MID('様式1-1-1'!F30,21,20))</f>
        <v/>
      </c>
      <c r="K2" t="str">
        <f>IF('様式1-1-1'!E20="委任なし",LEFT('様式1-1-1'!N16,15),LEFT('様式1-1-1'!N32,15))</f>
        <v/>
      </c>
      <c r="L2" t="str">
        <f>IF('様式1-1-1'!E20="委任なし",LEFT('様式1-1-1'!N17,15),LEFT('様式1-1-1'!N33,15))</f>
        <v/>
      </c>
      <c r="M2" t="str">
        <f>IF('様式1-1-1'!E20="委任なし",LEFT('様式1-1-1'!N17,50),LEFT('様式1-1-1'!N34,50))</f>
        <v/>
      </c>
      <c r="N2" t="str">
        <f>TEXT(IF('様式1-1-3'!BI3="",'様式1-1-3'!AI3,'様式1-1-3'!BI3), "00")</f>
        <v>00</v>
      </c>
      <c r="O2" t="str">
        <f>TEXT(IF('様式1-1-3'!BI3="",'様式1-1-3'!AN3,'様式1-1-3'!BN3), "000000")</f>
        <v>000000</v>
      </c>
      <c r="P2" t="str">
        <f>TEXT('様式1-1-3'!R11,("00"))&amp;TEXT('様式1-1-3'!U11,("00"))&amp;TEXT('様式1-1-3'!X11,("00"))</f>
        <v>000000</v>
      </c>
      <c r="Q2">
        <f>'様式1-1-3'!AB11</f>
        <v>0</v>
      </c>
      <c r="R2">
        <f>'様式1-1-3'!AL11</f>
        <v>0</v>
      </c>
      <c r="S2">
        <f>'様式1-1-3'!AV11</f>
        <v>0</v>
      </c>
      <c r="T2" t="str">
        <f>B2</f>
        <v/>
      </c>
      <c r="U2" t="str">
        <f t="shared" ref="U2:AE2" si="0">C2</f>
        <v/>
      </c>
      <c r="V2" t="str">
        <f t="shared" si="0"/>
        <v/>
      </c>
      <c r="W2" t="str">
        <f t="shared" si="0"/>
        <v/>
      </c>
      <c r="X2" t="str">
        <f t="shared" si="0"/>
        <v/>
      </c>
      <c r="Y2" t="str">
        <f t="shared" si="0"/>
        <v/>
      </c>
      <c r="Z2" t="str">
        <f t="shared" si="0"/>
        <v/>
      </c>
      <c r="AA2" t="str">
        <f t="shared" si="0"/>
        <v/>
      </c>
      <c r="AB2" t="str">
        <f t="shared" si="0"/>
        <v/>
      </c>
      <c r="AC2" t="str">
        <f t="shared" si="0"/>
        <v/>
      </c>
      <c r="AD2" t="str">
        <f t="shared" si="0"/>
        <v/>
      </c>
      <c r="AE2" t="str">
        <f t="shared" si="0"/>
        <v/>
      </c>
      <c r="AF2" t="str">
        <f>IF('様式1-1-3'!P7="","",'様式1-1-3'!P7)</f>
        <v/>
      </c>
      <c r="AG2" t="str">
        <f>IF('様式1-1-3'!R7="","",'様式1-1-3'!R7)</f>
        <v/>
      </c>
      <c r="AH2" t="str">
        <f>IF('様式1-1-3'!T7="","",'様式1-1-3'!T7)</f>
        <v/>
      </c>
      <c r="AI2" t="str">
        <f>IF('様式1-1-3'!V7="","",'様式1-1-3'!V7)</f>
        <v/>
      </c>
      <c r="AJ2" t="str">
        <f>IF('様式1-1-3'!X7="","",'様式1-1-3'!X7)</f>
        <v/>
      </c>
      <c r="AK2" t="str">
        <f>IF('様式1-1-3'!Z7="","",'様式1-1-3'!Z7)</f>
        <v/>
      </c>
      <c r="AL2" t="str">
        <f>IF('様式1-1-3'!AB7="","",'様式1-1-3'!AB7)</f>
        <v/>
      </c>
      <c r="AM2" t="str">
        <f>IF('様式1-1-3'!AD7="","",'様式1-1-3'!AD7)</f>
        <v/>
      </c>
      <c r="AN2" t="str">
        <f>IF('様式1-1-3'!AF7="","",'様式1-1-3'!AF7)</f>
        <v/>
      </c>
      <c r="AO2" t="str">
        <f>IF('様式1-1-3'!AH7="","",'様式1-1-3'!AH7)</f>
        <v/>
      </c>
      <c r="AP2" t="str">
        <f>IF('様式1-1-3'!AJ7="","",'様式1-1-3'!AJ7)</f>
        <v/>
      </c>
      <c r="AQ2" t="str">
        <f>IF('様式1-1-3'!AL7="","",'様式1-1-3'!AL7)</f>
        <v/>
      </c>
      <c r="AR2" t="str">
        <f>IF('様式1-1-3'!AN7="","",'様式1-1-3'!AN7)</f>
        <v/>
      </c>
      <c r="AS2" t="str">
        <f>IF('様式1-1-3'!AP7="","",'様式1-1-3'!AP7)</f>
        <v/>
      </c>
      <c r="AT2" t="str">
        <f>IF('様式1-1-3'!AR7="","",'様式1-1-3'!AR7)</f>
        <v/>
      </c>
      <c r="AU2" t="str">
        <f>IF('様式1-1-3'!AT7="","",'様式1-1-3'!AT7)</f>
        <v/>
      </c>
      <c r="AV2" t="str">
        <f>IF('様式1-1-3'!AV7="","",'様式1-1-3'!AV7)</f>
        <v/>
      </c>
      <c r="AW2" t="str">
        <f>IF('様式1-1-3'!AX7="","",'様式1-1-3'!AX7)</f>
        <v/>
      </c>
      <c r="AX2" t="str">
        <f>IF('様式1-1-3'!AZ7="","",'様式1-1-3'!AZ7)</f>
        <v/>
      </c>
      <c r="AY2" t="str">
        <f>IF('様式1-1-3'!BB7="","",'様式1-1-3'!BB7)</f>
        <v/>
      </c>
      <c r="AZ2" t="str">
        <f>IF('様式1-1-3'!BD7="","",'様式1-1-3'!BD7)</f>
        <v/>
      </c>
      <c r="BA2" t="str">
        <f>IF('様式1-1-3'!BF7="","",'様式1-1-3'!BF7)</f>
        <v/>
      </c>
      <c r="BB2" t="str">
        <f>IF('様式1-1-3'!BH7="","",'様式1-1-3'!BH7)</f>
        <v/>
      </c>
      <c r="BC2" t="str">
        <f>IF('様式1-1-3'!BJ7="","",'様式1-1-3'!BJ7)</f>
        <v/>
      </c>
      <c r="BD2" t="str">
        <f>IF('様式1-1-3'!BL7="","",'様式1-1-3'!BL7)</f>
        <v/>
      </c>
      <c r="BE2" t="str">
        <f>IF('様式1-1-3'!BN7="","",'様式1-1-3'!BN7)</f>
        <v/>
      </c>
      <c r="BF2" t="str">
        <f>IF('様式1-1-3'!BP7="","",'様式1-1-3'!BP7)</f>
        <v/>
      </c>
      <c r="BG2" t="str">
        <f>IF('様式1-1-3'!BR7="","",'様式1-1-3'!BR7)</f>
        <v/>
      </c>
      <c r="BH2" t="str">
        <f>IF('様式1-1-3'!BT7="","",'様式1-1-3'!BT7)</f>
        <v/>
      </c>
      <c r="BI2" t="str">
        <f>IF('様式1-1-3'!$B$17='様式1-1-3'!$A$17,"",'様式1-1-3'!$A$17)</f>
        <v/>
      </c>
      <c r="BJ2" t="str">
        <f>IF('様式1-1-3'!$B$17='様式1-1-3'!$A$17,"",0)</f>
        <v/>
      </c>
      <c r="BK2" t="str">
        <f>IF('様式1-1-3'!$B$17='様式1-1-3'!$A$17,"",IF(COUNTIF('様式1-1-3'!$BX$16:$BX$18,'様式1-1-3'!$A$17)=0,"",VLOOKUP('様式1-1-3'!$A$17,'様式1-1-3'!$BX$16:$BY$18,2,0)))</f>
        <v/>
      </c>
      <c r="BL2" t="str">
        <f>IF('様式1-1-3'!$B$17='様式1-1-3'!$A$17,"",'様式1-1-3'!$N$17)</f>
        <v/>
      </c>
      <c r="BM2" t="str">
        <f>IF('様式1-1-3'!$B$17='様式1-1-3'!$A$17,"",'様式1-1-3'!$V$17)</f>
        <v/>
      </c>
      <c r="BN2" t="str">
        <f>IF('様式1-1-3'!$B$17='様式1-1-3'!$A$17,"",'様式1-1-3'!$AT$17)</f>
        <v/>
      </c>
      <c r="BO2" t="str">
        <f>IF('様式1-1-3'!$B$17='様式1-1-3'!$A$17,"",'様式1-1-3'!$AH$17)</f>
        <v/>
      </c>
      <c r="BP2" t="str">
        <f>IF('様式1-1-3'!$B$17='様式1-1-3'!$A$17,"",'様式1-1-3'!$AX$17)</f>
        <v/>
      </c>
      <c r="BQ2" t="str">
        <f>BL2</f>
        <v/>
      </c>
      <c r="BR2" t="str">
        <f>IF('様式1-1-3'!$B$17='様式1-1-3'!$A$17,"",'様式1-1-3'!$AP$17)</f>
        <v/>
      </c>
      <c r="BS2" t="str">
        <f>IF('様式1-1-3'!$B$17='様式1-1-3'!$A$17,"",'様式1-1-3'!$AL$17)</f>
        <v/>
      </c>
      <c r="BT2" t="str">
        <f>IF('様式1-1-3'!$B$17='様式1-1-3'!$A$17,"",'様式1-1-3'!$V$17)</f>
        <v/>
      </c>
      <c r="BU2" t="str">
        <f>IF(BK2="","",VLOOKUP(BK2,'様式1-1-3'!$BY$16:$BZ$18,2,0))</f>
        <v/>
      </c>
      <c r="BV2" t="str">
        <f>IF('様式1-1-3'!$B$18='様式1-1-3'!$A$18,"",'様式1-1-3'!$A$18)</f>
        <v/>
      </c>
      <c r="BW2" t="str">
        <f>IF('様式1-1-3'!$B$18='様式1-1-3'!$A$18,"",0)</f>
        <v/>
      </c>
      <c r="BX2" t="str">
        <f>IF('様式1-1-3'!$B$18='様式1-1-3'!$A$18,"",IF(COUNTIF('様式1-1-3'!$BX$16:$BX$18,'様式1-1-3'!$A$18)=0,"",VLOOKUP('様式1-1-3'!$A$18,'様式1-1-3'!$BX$16:$BY$18,2,0)))</f>
        <v/>
      </c>
      <c r="BY2" t="str">
        <f>IF('様式1-1-3'!$B$18='様式1-1-3'!$A$18,"",'様式1-1-3'!$N$18)</f>
        <v/>
      </c>
      <c r="BZ2" t="str">
        <f>IF('様式1-1-3'!$B$18='様式1-1-3'!$A$18,"",'様式1-1-3'!$V$18)</f>
        <v/>
      </c>
      <c r="CA2" t="str">
        <f>IF('様式1-1-3'!$B$18='様式1-1-3'!$A$18,"",'様式1-1-3'!$AT$18)</f>
        <v/>
      </c>
      <c r="CB2" t="str">
        <f>IF('様式1-1-3'!$B$18='様式1-1-3'!$A$18,"",'様式1-1-3'!$AH$18)</f>
        <v/>
      </c>
      <c r="CC2" t="str">
        <f>IF('様式1-1-3'!$B$18='様式1-1-3'!$A$18,"",'様式1-1-3'!$AX$18)</f>
        <v/>
      </c>
      <c r="CD2" t="str">
        <f>BY2</f>
        <v/>
      </c>
      <c r="CE2" t="str">
        <f>IF('様式1-1-3'!$B$18='様式1-1-3'!$A$18,"",'様式1-1-3'!$AP$18)</f>
        <v/>
      </c>
      <c r="CF2" t="str">
        <f>IF('様式1-1-3'!$B$18='様式1-1-3'!$A$18,"",'様式1-1-3'!$AL$18)</f>
        <v/>
      </c>
      <c r="CG2" t="str">
        <f>IF('様式1-1-3'!$B$18='様式1-1-3'!$A$18,"",'様式1-1-3'!$V$18)</f>
        <v/>
      </c>
      <c r="CH2" t="str">
        <f>IF(BX2="","",VLOOKUP(BX2,'様式1-1-3'!$BY$16:$BZ$18,2,0))</f>
        <v/>
      </c>
      <c r="CI2" t="str">
        <f>IF('様式1-1-3'!$B$19='様式1-1-3'!$A$19,"",'様式1-1-3'!$A$19)</f>
        <v/>
      </c>
      <c r="CJ2" t="str">
        <f>IF('様式1-1-3'!$B$19='様式1-1-3'!$A$19,"",0)</f>
        <v/>
      </c>
      <c r="CK2" t="str">
        <f>IF('様式1-1-3'!$B$19='様式1-1-3'!$A$19,"",IF(COUNTIF('様式1-1-3'!$BX$16:$BX$18,'様式1-1-3'!$A$19)=0,"",VLOOKUP('様式1-1-3'!$A$19,'様式1-1-3'!$BX$16:$BY$18,2,0)))</f>
        <v/>
      </c>
      <c r="CL2" t="str">
        <f>IF('様式1-1-3'!$B$19='様式1-1-3'!$A$19,"",'様式1-1-3'!$N$18)</f>
        <v/>
      </c>
      <c r="CM2" t="str">
        <f>IF('様式1-1-3'!$B$19='様式1-1-3'!$A$19,"",'様式1-1-3'!$V$18)</f>
        <v/>
      </c>
      <c r="CN2" t="str">
        <f>IF('様式1-1-3'!$B$19='様式1-1-3'!$A$19,"",'様式1-1-3'!$AT$18)</f>
        <v/>
      </c>
      <c r="CO2" t="str">
        <f>IF('様式1-1-3'!$B$19='様式1-1-3'!$A$19,"",'様式1-1-3'!$AH$18)</f>
        <v/>
      </c>
      <c r="CP2" t="str">
        <f>IF('様式1-1-3'!$B$19='様式1-1-3'!$A$19,"",'様式1-1-3'!$AX$18)</f>
        <v/>
      </c>
      <c r="CQ2" t="str">
        <f>CL2</f>
        <v/>
      </c>
      <c r="CR2" t="str">
        <f>IF('様式1-1-3'!$B$19='様式1-1-3'!$A$19,"",'様式1-1-3'!$AP$18)</f>
        <v/>
      </c>
      <c r="CS2" t="str">
        <f>IF('様式1-1-3'!$B$19='様式1-1-3'!$A$19,"",'様式1-1-3'!$AL$18)</f>
        <v/>
      </c>
      <c r="CT2" t="str">
        <f>IF('様式1-1-3'!$B$19='様式1-1-3'!$A$19,"",'様式1-1-3'!$V$18)</f>
        <v/>
      </c>
      <c r="CU2" t="str">
        <f>IF(CK2="","",VLOOKUP(CK2,'様式1-1-3'!$BY$16:$BZ$18,2,0))</f>
        <v/>
      </c>
      <c r="CV2" t="str">
        <f>IF('様式1-1-3'!$B$20='様式1-1-3'!$A$20,"",'様式1-1-3'!$A$20)</f>
        <v/>
      </c>
      <c r="CW2" t="str">
        <f>IF('様式1-1-3'!$B$20='様式1-1-3'!$A$20,"",0)</f>
        <v/>
      </c>
      <c r="CX2" t="str">
        <f>IF('様式1-1-3'!$B$20='様式1-1-3'!$A$20,"",IF(COUNTIF('様式1-1-3'!$BX$16:$BX$18,'様式1-1-3'!$A$20)=0,"",VLOOKUP('様式1-1-3'!$A$20,'様式1-1-3'!$BX$16:$BY$18,2,0)))</f>
        <v/>
      </c>
      <c r="CY2" t="str">
        <f>IF('様式1-1-3'!$B$20='様式1-1-3'!$A$20,"",'様式1-1-3'!$N$18)</f>
        <v/>
      </c>
      <c r="CZ2" t="str">
        <f>IF('様式1-1-3'!$B$20='様式1-1-3'!$A$20,"",'様式1-1-3'!$V$18)</f>
        <v/>
      </c>
      <c r="DA2" t="str">
        <f>IF('様式1-1-3'!$B$20='様式1-1-3'!$A$20,"",'様式1-1-3'!$AT$18)</f>
        <v/>
      </c>
      <c r="DB2" t="str">
        <f>IF('様式1-1-3'!$B$20='様式1-1-3'!$A$20,"",'様式1-1-3'!$AH$18)</f>
        <v/>
      </c>
      <c r="DC2" t="str">
        <f>IF('様式1-1-3'!$B$20='様式1-1-3'!$A$20,"",'様式1-1-3'!$AX$18)</f>
        <v/>
      </c>
      <c r="DD2" t="str">
        <f>CY2</f>
        <v/>
      </c>
      <c r="DE2" t="str">
        <f>IF('様式1-1-3'!$B$20='様式1-1-3'!$A$20,"",'様式1-1-3'!$AP$18)</f>
        <v/>
      </c>
      <c r="DF2" t="str">
        <f>IF('様式1-1-3'!$B$20='様式1-1-3'!$A$20,"",'様式1-1-3'!$AL$18)</f>
        <v/>
      </c>
      <c r="DG2" t="str">
        <f>IF('様式1-1-3'!$B$20='様式1-1-3'!$A$20,"",'様式1-1-3'!$V$18)</f>
        <v/>
      </c>
      <c r="DH2" t="str">
        <f>IF(CX2="","",VLOOKUP(CX2,'様式1-1-3'!$BY$16:$BZ$18,2,0))</f>
        <v/>
      </c>
      <c r="DI2" t="str">
        <f>IF('様式1-1-3'!$B$21='様式1-1-3'!$A$21,"",'様式1-1-3'!$A$21)</f>
        <v/>
      </c>
      <c r="DJ2" t="str">
        <f>IF('様式1-1-3'!$B$21='様式1-1-3'!$A$21,"",0)</f>
        <v/>
      </c>
      <c r="DK2" t="str">
        <f>IF('様式1-1-3'!$B$21='様式1-1-3'!$A$21,"",IF(COUNTIF('様式1-1-3'!$BX$16:$BX$18,'様式1-1-3'!$A$21)=0,"",VLOOKUP('様式1-1-3'!$A$21,'様式1-1-3'!$BX$16:$BY$18,2,0)))</f>
        <v/>
      </c>
      <c r="DL2" t="str">
        <f>IF('様式1-1-3'!$B$21='様式1-1-3'!$A$21,"",'様式1-1-3'!$N$18)</f>
        <v/>
      </c>
      <c r="DM2" t="str">
        <f>IF('様式1-1-3'!$B$21='様式1-1-3'!$A$21,"",'様式1-1-3'!$V$18)</f>
        <v/>
      </c>
      <c r="DN2" t="str">
        <f>IF('様式1-1-3'!$B$21='様式1-1-3'!$A$21,"",'様式1-1-3'!$AT$18)</f>
        <v/>
      </c>
      <c r="DO2" t="str">
        <f>IF('様式1-1-3'!$B$21='様式1-1-3'!$A$21,"",'様式1-1-3'!$AH$18)</f>
        <v/>
      </c>
      <c r="DP2" t="str">
        <f>IF('様式1-1-3'!$B$21='様式1-1-3'!$A$21,"",'様式1-1-3'!$AX$18)</f>
        <v/>
      </c>
      <c r="DQ2" t="str">
        <f>DL2</f>
        <v/>
      </c>
      <c r="DR2" t="str">
        <f>IF('様式1-1-3'!$B$21='様式1-1-3'!$A$21,"",'様式1-1-3'!$AP$18)</f>
        <v/>
      </c>
      <c r="DS2" t="str">
        <f>IF('様式1-1-3'!$B$21='様式1-1-3'!$A$21,"",'様式1-1-3'!$AL$18)</f>
        <v/>
      </c>
      <c r="DT2" t="str">
        <f>IF('様式1-1-3'!$B$21='様式1-1-3'!$A$21,"",'様式1-1-3'!$V$18)</f>
        <v/>
      </c>
      <c r="DU2" t="str">
        <f>IF(DK2="","",VLOOKUP(DK2,'様式1-1-3'!$BY$16:$BZ$18,2,0))</f>
        <v/>
      </c>
      <c r="DV2" t="str">
        <f>IF('様式1-1-3'!$B$22='様式1-1-3'!$A$22,"",'様式1-1-3'!$A$22)</f>
        <v/>
      </c>
      <c r="DW2" t="str">
        <f>IF('様式1-1-3'!$B$22='様式1-1-3'!$A$22,"",0)</f>
        <v/>
      </c>
      <c r="DX2" t="str">
        <f>IF('様式1-1-3'!$B$22='様式1-1-3'!$A$22,"",IF(COUNTIF('様式1-1-3'!$BX$16:$BX$18,'様式1-1-3'!$A$22)=0,"",VLOOKUP('様式1-1-3'!$A$22,'様式1-1-3'!$BX$16:$BY$18,2,0)))</f>
        <v/>
      </c>
      <c r="DY2" t="str">
        <f>IF('様式1-1-3'!$B$22='様式1-1-3'!$A$22,"",'様式1-1-3'!$N$18)</f>
        <v/>
      </c>
      <c r="DZ2" t="str">
        <f>IF('様式1-1-3'!$B$22='様式1-1-3'!$A$22,"",'様式1-1-3'!$V$18)</f>
        <v/>
      </c>
      <c r="EA2" t="str">
        <f>IF('様式1-1-3'!$B$22='様式1-1-3'!$A$22,"",'様式1-1-3'!$AT$18)</f>
        <v/>
      </c>
      <c r="EB2" t="str">
        <f>IF('様式1-1-3'!$B$22='様式1-1-3'!$A$22,"",'様式1-1-3'!$AH$18)</f>
        <v/>
      </c>
      <c r="EC2" t="str">
        <f>IF('様式1-1-3'!$B$22='様式1-1-3'!$A$22,"",'様式1-1-3'!$AX$18)</f>
        <v/>
      </c>
      <c r="ED2" t="str">
        <f>DY2</f>
        <v/>
      </c>
      <c r="EE2" t="str">
        <f>IF('様式1-1-3'!$B$22='様式1-1-3'!$A$22,"",'様式1-1-3'!$AP$18)</f>
        <v/>
      </c>
      <c r="EF2" t="str">
        <f>IF('様式1-1-3'!$B$22='様式1-1-3'!$A$22,"",'様式1-1-3'!$AL$18)</f>
        <v/>
      </c>
      <c r="EG2" t="str">
        <f>IF('様式1-1-3'!$B$22='様式1-1-3'!$A$22,"",'様式1-1-3'!$V$18)</f>
        <v/>
      </c>
      <c r="EH2" t="str">
        <f>IF(DX2="","",VLOOKUP(DX2,'様式1-1-3'!$BY$16:$BZ$18,2,0))</f>
        <v/>
      </c>
      <c r="EI2" t="str">
        <f>IF('様式1-1-3'!$B$23='様式1-1-3'!$A$23,"",'様式1-1-3'!$A$23)</f>
        <v/>
      </c>
      <c r="EJ2" t="str">
        <f>IF('様式1-1-3'!$B$23='様式1-1-3'!$A$23,"",0)</f>
        <v/>
      </c>
      <c r="EK2" t="str">
        <f>IF('様式1-1-3'!$B$23='様式1-1-3'!$A$23,"",IF(COUNTIF('様式1-1-3'!$BX$16:$BX$18,'様式1-1-3'!$A$23)=0,"",VLOOKUP('様式1-1-3'!$A$23,'様式1-1-3'!$BX$16:$BY$18,2,0)))</f>
        <v/>
      </c>
      <c r="EL2" t="str">
        <f>IF('様式1-1-3'!$B$23='様式1-1-3'!$A$23,"",'様式1-1-3'!$N$18)</f>
        <v/>
      </c>
      <c r="EM2" t="str">
        <f>IF('様式1-1-3'!$B$23='様式1-1-3'!$A$23,"",'様式1-1-3'!$V$18)</f>
        <v/>
      </c>
      <c r="EN2" t="str">
        <f>IF('様式1-1-3'!$B$23='様式1-1-3'!$A$23,"",'様式1-1-3'!$AT$18)</f>
        <v/>
      </c>
      <c r="EO2" t="str">
        <f>IF('様式1-1-3'!$B$23='様式1-1-3'!$A$23,"",'様式1-1-3'!$AH$18)</f>
        <v/>
      </c>
      <c r="EP2" t="str">
        <f>IF('様式1-1-3'!$B$23='様式1-1-3'!$A$23,"",'様式1-1-3'!$AX$18)</f>
        <v/>
      </c>
      <c r="EQ2" t="str">
        <f>EL2</f>
        <v/>
      </c>
      <c r="ER2" t="str">
        <f>IF('様式1-1-3'!$B$23='様式1-1-3'!$A$23,"",'様式1-1-3'!$AP$18)</f>
        <v/>
      </c>
      <c r="ES2" t="str">
        <f>IF('様式1-1-3'!$B$23='様式1-1-3'!$A$23,"",'様式1-1-3'!$AL$18)</f>
        <v/>
      </c>
      <c r="ET2" t="str">
        <f>IF('様式1-1-3'!$B$23='様式1-1-3'!$A$23,"",'様式1-1-3'!$V$18)</f>
        <v/>
      </c>
      <c r="EU2" t="str">
        <f>IF(EK2="","",VLOOKUP(EK2,'様式1-1-3'!$BY$16:$BZ$18,2,0))</f>
        <v/>
      </c>
      <c r="EV2" t="str">
        <f>IF('様式1-1-3'!$B$24='様式1-1-3'!$A$24,"",'様式1-1-3'!$A$24)</f>
        <v/>
      </c>
      <c r="EW2" t="str">
        <f>IF('様式1-1-3'!$B$24='様式1-1-3'!$A$24,"",0)</f>
        <v/>
      </c>
      <c r="EX2" t="str">
        <f>IF('様式1-1-3'!$B$24='様式1-1-3'!$A$24,"",IF(COUNTIF('様式1-1-3'!$BX$16:$BX$18,'様式1-1-3'!$A$24)=0,"",VLOOKUP('様式1-1-3'!$A$24,'様式1-1-3'!$BX$16:$BY$18,2,0)))</f>
        <v/>
      </c>
      <c r="EY2" t="str">
        <f>IF('様式1-1-3'!$B$24='様式1-1-3'!$A$24,"",'様式1-1-3'!$N$18)</f>
        <v/>
      </c>
      <c r="EZ2" t="str">
        <f>IF('様式1-1-3'!$B$24='様式1-1-3'!$A$24,"",'様式1-1-3'!$V$18)</f>
        <v/>
      </c>
      <c r="FA2" t="str">
        <f>IF('様式1-1-3'!$B$24='様式1-1-3'!$A$24,"",'様式1-1-3'!$AT$18)</f>
        <v/>
      </c>
      <c r="FB2" t="str">
        <f>IF('様式1-1-3'!$B$24='様式1-1-3'!$A$24,"",'様式1-1-3'!$AH$18)</f>
        <v/>
      </c>
      <c r="FC2" t="str">
        <f>IF('様式1-1-3'!$B$24='様式1-1-3'!$A$24,"",'様式1-1-3'!$AX$18)</f>
        <v/>
      </c>
      <c r="FD2" t="str">
        <f>EY2</f>
        <v/>
      </c>
      <c r="FE2" t="str">
        <f>IF('様式1-1-3'!$B$24='様式1-1-3'!$A$24,"",'様式1-1-3'!$AP$18)</f>
        <v/>
      </c>
      <c r="FF2" t="str">
        <f>IF('様式1-1-3'!$B$24='様式1-1-3'!$A$24,"",'様式1-1-3'!$AL$18)</f>
        <v/>
      </c>
      <c r="FG2" t="str">
        <f>IF('様式1-1-3'!$B$24='様式1-1-3'!$A$24,"",'様式1-1-3'!$V$18)</f>
        <v/>
      </c>
      <c r="FH2" t="str">
        <f>IF(EX2="","",VLOOKUP(EX2,'様式1-1-3'!$BY$16:$BZ$18,2,0))</f>
        <v/>
      </c>
      <c r="FI2" t="str">
        <f>IF('様式1-1-3'!$B$25='様式1-1-3'!$A$25,"",'様式1-1-3'!$A$25)</f>
        <v/>
      </c>
      <c r="FJ2" t="str">
        <f>IF('様式1-1-3'!$B$25='様式1-1-3'!$A$25,"",0)</f>
        <v/>
      </c>
      <c r="FK2" t="str">
        <f>IF('様式1-1-3'!$B$25='様式1-1-3'!$A$25,"",IF(COUNTIF('様式1-1-3'!$BX$16:$BX$18,'様式1-1-3'!$A$25)=0,"",VLOOKUP('様式1-1-3'!$A$25,'様式1-1-3'!$BX$16:$BY$18,2,0)))</f>
        <v/>
      </c>
      <c r="FL2" t="str">
        <f>IF('様式1-1-3'!$B$25='様式1-1-3'!$A$25,"",'様式1-1-3'!$N$18)</f>
        <v/>
      </c>
      <c r="FM2" t="str">
        <f>IF('様式1-1-3'!$B$25='様式1-1-3'!$A$25,"",'様式1-1-3'!$V$18)</f>
        <v/>
      </c>
      <c r="FN2" t="str">
        <f>IF('様式1-1-3'!$B$25='様式1-1-3'!$A$25,"",'様式1-1-3'!$AT$18)</f>
        <v/>
      </c>
      <c r="FO2" t="str">
        <f>IF('様式1-1-3'!$B$25='様式1-1-3'!$A$25,"",'様式1-1-3'!$AH$18)</f>
        <v/>
      </c>
      <c r="FP2" t="str">
        <f>IF('様式1-1-3'!$B$25='様式1-1-3'!$A$25,"",'様式1-1-3'!$AX$18)</f>
        <v/>
      </c>
      <c r="FQ2" t="str">
        <f>FL2</f>
        <v/>
      </c>
      <c r="FR2" t="str">
        <f>IF('様式1-1-3'!$B$25='様式1-1-3'!$A$25,"",'様式1-1-3'!$AP$18)</f>
        <v/>
      </c>
      <c r="FS2" t="str">
        <f>IF('様式1-1-3'!$B$25='様式1-1-3'!$A$25,"",'様式1-1-3'!$AL$18)</f>
        <v/>
      </c>
      <c r="FT2" t="str">
        <f>IF('様式1-1-3'!$B$25='様式1-1-3'!$A$25,"",'様式1-1-3'!$V$18)</f>
        <v/>
      </c>
      <c r="FU2" t="str">
        <f>IF(FK2="","",VLOOKUP(FK2,'様式1-1-3'!$BY$16:$BZ$18,2,0))</f>
        <v/>
      </c>
      <c r="FV2" t="str">
        <f>IF('様式1-1-3'!$B$26='様式1-1-3'!$A$26,"",'様式1-1-3'!$A$26)</f>
        <v/>
      </c>
      <c r="FW2" t="str">
        <f>IF('様式1-1-3'!$B$26='様式1-1-3'!$A$26,"",0)</f>
        <v/>
      </c>
      <c r="FX2" t="str">
        <f>IF('様式1-1-3'!$B$26='様式1-1-3'!$A$26,"",IF(COUNTIF('様式1-1-3'!$BX$16:$BX$18,'様式1-1-3'!$A$26)=0,"",VLOOKUP('様式1-1-3'!$A$26,'様式1-1-3'!$BX$16:$BY$18,2,0)))</f>
        <v/>
      </c>
      <c r="FY2" t="str">
        <f>IF('様式1-1-3'!$B$26='様式1-1-3'!$A$26,"",'様式1-1-3'!$N$18)</f>
        <v/>
      </c>
      <c r="FZ2" t="str">
        <f>IF('様式1-1-3'!$B$26='様式1-1-3'!$A$26,"",'様式1-1-3'!$V$18)</f>
        <v/>
      </c>
      <c r="GA2" t="str">
        <f>IF('様式1-1-3'!$B$26='様式1-1-3'!$A$26,"",'様式1-1-3'!$AT$18)</f>
        <v/>
      </c>
      <c r="GB2" t="str">
        <f>IF('様式1-1-3'!$B$26='様式1-1-3'!$A$26,"",'様式1-1-3'!$AH$18)</f>
        <v/>
      </c>
      <c r="GC2" t="str">
        <f>IF('様式1-1-3'!$B$26='様式1-1-3'!$A$26,"",'様式1-1-3'!$AX$18)</f>
        <v/>
      </c>
      <c r="GD2" t="str">
        <f>FY2</f>
        <v/>
      </c>
      <c r="GE2" t="str">
        <f>IF('様式1-1-3'!$B$26='様式1-1-3'!$A$26,"",'様式1-1-3'!$AP$18)</f>
        <v/>
      </c>
      <c r="GF2" t="str">
        <f>IF('様式1-1-3'!$B$26='様式1-1-3'!$A$26,"",'様式1-1-3'!$AL$18)</f>
        <v/>
      </c>
      <c r="GG2" t="str">
        <f>IF('様式1-1-3'!$B$26='様式1-1-3'!$A$26,"",'様式1-1-3'!$V$18)</f>
        <v/>
      </c>
      <c r="GH2" t="str">
        <f>IF(FX2="","",VLOOKUP(FX2,'様式1-1-3'!$BY$16:$BZ$18,2,0))</f>
        <v/>
      </c>
      <c r="GI2" t="str">
        <f>IF('様式1-1-3'!$B$27='様式1-1-3'!$A$27,"",'様式1-1-3'!$A$27)</f>
        <v/>
      </c>
      <c r="GJ2" t="str">
        <f>IF('様式1-1-3'!$B$27='様式1-1-3'!$A$27,"",0)</f>
        <v/>
      </c>
      <c r="GK2" t="str">
        <f>IF('様式1-1-3'!$B$27='様式1-1-3'!$A$27,"",IF(COUNTIF('様式1-1-3'!$BX$16:$BX$18,'様式1-1-3'!$A$27)=0,"",VLOOKUP('様式1-1-3'!$A$27,'様式1-1-3'!$BX$16:$BY$18,2,0)))</f>
        <v/>
      </c>
      <c r="GL2" t="str">
        <f>IF('様式1-1-3'!$B$27='様式1-1-3'!$A$27,"",'様式1-1-3'!$N$18)</f>
        <v/>
      </c>
      <c r="GM2" t="str">
        <f>IF('様式1-1-3'!$B$27='様式1-1-3'!$A$27,"",'様式1-1-3'!$V$18)</f>
        <v/>
      </c>
      <c r="GN2" t="str">
        <f>IF('様式1-1-3'!$B$27='様式1-1-3'!$A$27,"",'様式1-1-3'!$AT$18)</f>
        <v/>
      </c>
      <c r="GO2" t="str">
        <f>IF('様式1-1-3'!$B$27='様式1-1-3'!$A$27,"",'様式1-1-3'!$AH$18)</f>
        <v/>
      </c>
      <c r="GP2" t="str">
        <f>IF('様式1-1-3'!$B$27='様式1-1-3'!$A$27,"",'様式1-1-3'!$AX$18)</f>
        <v/>
      </c>
      <c r="GQ2" t="str">
        <f>GL2</f>
        <v/>
      </c>
      <c r="GR2" t="str">
        <f>IF('様式1-1-3'!$B$27='様式1-1-3'!$A$27,"",'様式1-1-3'!$AP$18)</f>
        <v/>
      </c>
      <c r="GS2" t="str">
        <f>IF('様式1-1-3'!$B$27='様式1-1-3'!$A$27,"",'様式1-1-3'!$AL$18)</f>
        <v/>
      </c>
      <c r="GT2" t="str">
        <f>IF('様式1-1-3'!$B$27='様式1-1-3'!$A$27,"",'様式1-1-3'!$V$18)</f>
        <v/>
      </c>
      <c r="GU2" t="str">
        <f>IF(GK2="","",VLOOKUP(GK2,'様式1-1-3'!$BY$16:$BZ$18,2,0))</f>
        <v/>
      </c>
      <c r="GV2" t="str">
        <f>IF('様式1-1-3'!$B$28='様式1-1-3'!$A$28,"",'様式1-1-3'!$A$28)</f>
        <v/>
      </c>
      <c r="GW2" t="str">
        <f>IF('様式1-1-3'!$B$28='様式1-1-3'!$A$28,"",0)</f>
        <v/>
      </c>
      <c r="GX2" t="str">
        <f>IF('様式1-1-3'!$B$28='様式1-1-3'!$A$28,"",IF(COUNTIF('様式1-1-3'!$BX$16:$BX$18,'様式1-1-3'!$A$28)=0,"",VLOOKUP('様式1-1-3'!$A$28,'様式1-1-3'!$BX$16:$BY$18,2,0)))</f>
        <v/>
      </c>
      <c r="GY2" t="str">
        <f>IF('様式1-1-3'!$B$28='様式1-1-3'!$A$28,"",'様式1-1-3'!$N$18)</f>
        <v/>
      </c>
      <c r="GZ2" t="str">
        <f>IF('様式1-1-3'!$B$28='様式1-1-3'!$A$28,"",'様式1-1-3'!$V$18)</f>
        <v/>
      </c>
      <c r="HA2" t="str">
        <f>IF('様式1-1-3'!$B$28='様式1-1-3'!$A$28,"",'様式1-1-3'!$AT$18)</f>
        <v/>
      </c>
      <c r="HB2" t="str">
        <f>IF('様式1-1-3'!$B$28='様式1-1-3'!$A$28,"",'様式1-1-3'!$AH$18)</f>
        <v/>
      </c>
      <c r="HC2" t="str">
        <f>IF('様式1-1-3'!$B$28='様式1-1-3'!$A$28,"",'様式1-1-3'!$AX$18)</f>
        <v/>
      </c>
      <c r="HD2" t="str">
        <f>GY2</f>
        <v/>
      </c>
      <c r="HE2" t="str">
        <f>IF('様式1-1-3'!$B$28='様式1-1-3'!$A$28,"",'様式1-1-3'!$AP$18)</f>
        <v/>
      </c>
      <c r="HF2" t="str">
        <f>IF('様式1-1-3'!$B$28='様式1-1-3'!$A$28,"",'様式1-1-3'!$AL$18)</f>
        <v/>
      </c>
      <c r="HG2" t="str">
        <f>IF('様式1-1-3'!$B$28='様式1-1-3'!$A$28,"",'様式1-1-3'!$V$18)</f>
        <v/>
      </c>
      <c r="HH2" t="str">
        <f>IF(GX2="","",VLOOKUP(GX2,'様式1-1-3'!$BY$16:$BZ$18,2,0))</f>
        <v/>
      </c>
      <c r="HI2" t="str">
        <f>IF('様式1-1-3'!$B$29='様式1-1-3'!$A$29,"",'様式1-1-3'!$A$29)</f>
        <v/>
      </c>
      <c r="HJ2" t="str">
        <f>IF('様式1-1-3'!$B$29='様式1-1-3'!$A$29,"",0)</f>
        <v/>
      </c>
      <c r="HK2" t="str">
        <f>IF('様式1-1-3'!$B$29='様式1-1-3'!$A$29,"",IF(COUNTIF('様式1-1-3'!$BX$16:$BX$18,'様式1-1-3'!$A$29)=0,"",VLOOKUP('様式1-1-3'!$A$29,'様式1-1-3'!$BX$16:$BY$18,2,0)))</f>
        <v/>
      </c>
      <c r="HL2" t="str">
        <f>IF('様式1-1-3'!$B$29='様式1-1-3'!$A$29,"",'様式1-1-3'!$N$18)</f>
        <v/>
      </c>
      <c r="HM2" t="str">
        <f>IF('様式1-1-3'!$B$29='様式1-1-3'!$A$29,"",'様式1-1-3'!$V$18)</f>
        <v/>
      </c>
      <c r="HN2" t="str">
        <f>IF('様式1-1-3'!$B$29='様式1-1-3'!$A$29,"",'様式1-1-3'!$AT$18)</f>
        <v/>
      </c>
      <c r="HO2" t="str">
        <f>IF('様式1-1-3'!$B$29='様式1-1-3'!$A$29,"",'様式1-1-3'!$AH$18)</f>
        <v/>
      </c>
      <c r="HP2" t="str">
        <f>IF('様式1-1-3'!$B$29='様式1-1-3'!$A$29,"",'様式1-1-3'!$AX$18)</f>
        <v/>
      </c>
      <c r="HQ2" t="str">
        <f>HL2</f>
        <v/>
      </c>
      <c r="HR2" t="str">
        <f>IF('様式1-1-3'!$B$29='様式1-1-3'!$A$29,"",'様式1-1-3'!$AP$18)</f>
        <v/>
      </c>
      <c r="HS2" t="str">
        <f>IF('様式1-1-3'!$B$29='様式1-1-3'!$A$29,"",'様式1-1-3'!$AL$18)</f>
        <v/>
      </c>
      <c r="HT2" t="str">
        <f>IF('様式1-1-3'!$B$29='様式1-1-3'!$A$29,"",'様式1-1-3'!$V$18)</f>
        <v/>
      </c>
      <c r="HU2" t="str">
        <f>IF(HK2="","",VLOOKUP(HK2,'様式1-1-3'!$BY$16:$BZ$18,2,0))</f>
        <v/>
      </c>
      <c r="HV2" t="str">
        <f>IF('様式1-1-3'!$B$30='様式1-1-3'!$A$30,"",'様式1-1-3'!$A$30)</f>
        <v/>
      </c>
      <c r="HW2" t="str">
        <f>IF('様式1-1-3'!$B$30='様式1-1-3'!$A$30,"",0)</f>
        <v/>
      </c>
      <c r="HX2" t="str">
        <f>IF('様式1-1-3'!$B$30='様式1-1-3'!$A$30,"",IF(COUNTIF('様式1-1-3'!$BX$16:$BX$18,'様式1-1-3'!$A$30)=0,"",VLOOKUP('様式1-1-3'!$A$30,'様式1-1-3'!$BX$16:$BY$18,2,0)))</f>
        <v/>
      </c>
      <c r="HY2" t="str">
        <f>IF('様式1-1-3'!$B$30='様式1-1-3'!$A$30,"",'様式1-1-3'!$N$18)</f>
        <v/>
      </c>
      <c r="HZ2" t="str">
        <f>IF('様式1-1-3'!$B$30='様式1-1-3'!$A$30,"",'様式1-1-3'!$V$18)</f>
        <v/>
      </c>
      <c r="IA2" t="str">
        <f>IF('様式1-1-3'!$B$30='様式1-1-3'!$A$30,"",'様式1-1-3'!$AT$18)</f>
        <v/>
      </c>
      <c r="IB2" t="str">
        <f>IF('様式1-1-3'!$B$30='様式1-1-3'!$A$30,"",'様式1-1-3'!$AH$18)</f>
        <v/>
      </c>
      <c r="IC2" t="str">
        <f>IF('様式1-1-3'!$B$30='様式1-1-3'!$A$30,"",'様式1-1-3'!$AX$18)</f>
        <v/>
      </c>
      <c r="ID2" t="str">
        <f>HY2</f>
        <v/>
      </c>
      <c r="IE2" t="str">
        <f>IF('様式1-1-3'!$B$30='様式1-1-3'!$A$30,"",'様式1-1-3'!$AP$18)</f>
        <v/>
      </c>
      <c r="IF2" t="str">
        <f>IF('様式1-1-3'!$B$30='様式1-1-3'!$A$30,"",'様式1-1-3'!$AL$18)</f>
        <v/>
      </c>
      <c r="IG2" t="str">
        <f>IF('様式1-1-3'!$B$30='様式1-1-3'!$A$30,"",'様式1-1-3'!$V$18)</f>
        <v/>
      </c>
      <c r="IH2" t="str">
        <f>IF(HX2="","",VLOOKUP(HX2,'様式1-1-3'!$BY$16:$BZ$18,2,0))</f>
        <v/>
      </c>
      <c r="II2" t="str">
        <f>IF('様式1-1-3'!$B$31='様式1-1-3'!$A$31,"",'様式1-1-3'!$A$31)</f>
        <v/>
      </c>
      <c r="IJ2" t="str">
        <f>IF('様式1-1-3'!$B$31='様式1-1-3'!$A$31,"",0)</f>
        <v/>
      </c>
      <c r="IK2" t="str">
        <f>IF('様式1-1-3'!$B$31='様式1-1-3'!$A$31,"",IF(COUNTIF('様式1-1-3'!$BX$16:$BX$18,'様式1-1-3'!$A$31)=0,"",VLOOKUP('様式1-1-3'!$A$31,'様式1-1-3'!$BX$16:$BY$18,2,0)))</f>
        <v/>
      </c>
      <c r="IL2" t="str">
        <f>IF('様式1-1-3'!$B$31='様式1-1-3'!$A$31,"",'様式1-1-3'!$N$18)</f>
        <v/>
      </c>
      <c r="IM2" t="str">
        <f>IF('様式1-1-3'!$B$31='様式1-1-3'!$A$31,"",'様式1-1-3'!$V$18)</f>
        <v/>
      </c>
      <c r="IN2" t="str">
        <f>IF('様式1-1-3'!$B$31='様式1-1-3'!$A$31,"",'様式1-1-3'!$AT$18)</f>
        <v/>
      </c>
      <c r="IO2" t="str">
        <f>IF('様式1-1-3'!$B$31='様式1-1-3'!$A$31,"",'様式1-1-3'!$AH$18)</f>
        <v/>
      </c>
      <c r="IP2" t="str">
        <f>IF('様式1-1-3'!$B$31='様式1-1-3'!$A$31,"",'様式1-1-3'!$AX$18)</f>
        <v/>
      </c>
      <c r="IQ2" t="str">
        <f>IL2</f>
        <v/>
      </c>
      <c r="IR2" t="str">
        <f>IF('様式1-1-3'!$B$31='様式1-1-3'!$A$31,"",'様式1-1-3'!$AP$18)</f>
        <v/>
      </c>
      <c r="IS2" t="str">
        <f>IF('様式1-1-3'!$B$31='様式1-1-3'!$A$31,"",'様式1-1-3'!$AL$18)</f>
        <v/>
      </c>
      <c r="IT2" t="str">
        <f>IF('様式1-1-3'!$B$31='様式1-1-3'!$A$31,"",'様式1-1-3'!$V$18)</f>
        <v/>
      </c>
      <c r="IU2" t="str">
        <f>IF(IK2="","",VLOOKUP(IK2,'様式1-1-3'!$BY$16:$BZ$18,2,0))</f>
        <v/>
      </c>
      <c r="IV2" t="str">
        <f>IF('様式1-1-3'!$B$32='様式1-1-3'!$A$32,"",'様式1-1-3'!$A$32)</f>
        <v/>
      </c>
      <c r="IW2" t="str">
        <f>IF('様式1-1-3'!$B$32='様式1-1-3'!$A$32,"",0)</f>
        <v/>
      </c>
      <c r="IX2" t="str">
        <f>IF('様式1-1-3'!$B$32='様式1-1-3'!$A$32,"",IF(COUNTIF('様式1-1-3'!$BX$16:$BX$18,'様式1-1-3'!$A$32)=0,"",VLOOKUP('様式1-1-3'!$A$32,'様式1-1-3'!$BX$16:$BY$18,2,0)))</f>
        <v/>
      </c>
      <c r="IY2" t="str">
        <f>IF('様式1-1-3'!$B$32='様式1-1-3'!$A$32,"",'様式1-1-3'!$N$18)</f>
        <v/>
      </c>
      <c r="IZ2" t="str">
        <f>IF('様式1-1-3'!$B$32='様式1-1-3'!$A$32,"",'様式1-1-3'!$V$18)</f>
        <v/>
      </c>
      <c r="JA2" t="str">
        <f>IF('様式1-1-3'!$B$32='様式1-1-3'!$A$32,"",'様式1-1-3'!$AT$18)</f>
        <v/>
      </c>
      <c r="JB2" t="str">
        <f>IF('様式1-1-3'!$B$32='様式1-1-3'!$A$32,"",'様式1-1-3'!$AH$18)</f>
        <v/>
      </c>
      <c r="JC2" t="str">
        <f>IF('様式1-1-3'!$B$32='様式1-1-3'!$A$32,"",'様式1-1-3'!$AX$18)</f>
        <v/>
      </c>
      <c r="JD2" t="str">
        <f>IY2</f>
        <v/>
      </c>
      <c r="JE2" t="str">
        <f>IF('様式1-1-3'!$B$32='様式1-1-3'!$A$32,"",'様式1-1-3'!$AP$18)</f>
        <v/>
      </c>
      <c r="JF2" t="str">
        <f>IF('様式1-1-3'!$B$32='様式1-1-3'!$A$32,"",'様式1-1-3'!$AL$18)</f>
        <v/>
      </c>
      <c r="JG2" t="str">
        <f>IF('様式1-1-3'!$B$32='様式1-1-3'!$A$32,"",'様式1-1-3'!$V$18)</f>
        <v/>
      </c>
      <c r="JH2" t="str">
        <f>IF(IX2="","",VLOOKUP(IX2,'様式1-1-3'!$BY$16:$BZ$18,2,0))</f>
        <v/>
      </c>
      <c r="JI2" t="str">
        <f>IF('様式1-1-3'!$B$33='様式1-1-3'!$A$33,"",'様式1-1-3'!$A$33)</f>
        <v/>
      </c>
      <c r="JJ2" t="str">
        <f>IF('様式1-1-3'!$B$33='様式1-1-3'!$A$33,"",0)</f>
        <v/>
      </c>
      <c r="JK2" t="str">
        <f>IF('様式1-1-3'!$B$33='様式1-1-3'!$A$33,"",IF(COUNTIF('様式1-1-3'!$BX$16:$BX$18,'様式1-1-3'!$A$33)=0,"",VLOOKUP('様式1-1-3'!$A$33,'様式1-1-3'!$BX$16:$BY$18,2,0)))</f>
        <v/>
      </c>
      <c r="JL2" t="str">
        <f>IF('様式1-1-3'!$B$33='様式1-1-3'!$A$33,"",'様式1-1-3'!$N$18)</f>
        <v/>
      </c>
      <c r="JM2" t="str">
        <f>IF('様式1-1-3'!$B$33='様式1-1-3'!$A$33,"",'様式1-1-3'!$V$18)</f>
        <v/>
      </c>
      <c r="JN2" t="str">
        <f>IF('様式1-1-3'!$B$33='様式1-1-3'!$A$33,"",'様式1-1-3'!$AT$18)</f>
        <v/>
      </c>
      <c r="JO2" t="str">
        <f>IF('様式1-1-3'!$B$33='様式1-1-3'!$A$33,"",'様式1-1-3'!$AH$18)</f>
        <v/>
      </c>
      <c r="JP2" t="str">
        <f>IF('様式1-1-3'!$B$33='様式1-1-3'!$A$33,"",'様式1-1-3'!$AX$18)</f>
        <v/>
      </c>
      <c r="JQ2" t="str">
        <f>JL2</f>
        <v/>
      </c>
      <c r="JR2" t="str">
        <f>IF('様式1-1-3'!$B$33='様式1-1-3'!$A$33,"",'様式1-1-3'!$AP$18)</f>
        <v/>
      </c>
      <c r="JS2" t="str">
        <f>IF('様式1-1-3'!$B$33='様式1-1-3'!$A$33,"",'様式1-1-3'!$AL$18)</f>
        <v/>
      </c>
      <c r="JT2" t="str">
        <f>IF('様式1-1-3'!$B$33='様式1-1-3'!$A$33,"",'様式1-1-3'!$V$18)</f>
        <v/>
      </c>
      <c r="JU2" t="str">
        <f>IF(JK2="","",VLOOKUP(JK2,'様式1-1-3'!$BY$16:$BZ$18,2,0))</f>
        <v/>
      </c>
      <c r="JV2" t="str">
        <f>IF('様式1-1-3'!$B$34='様式1-1-3'!$A$34,"",'様式1-1-3'!$A$34)</f>
        <v/>
      </c>
      <c r="JW2" t="str">
        <f>IF('様式1-1-3'!$B$34='様式1-1-3'!$A$34,"",0)</f>
        <v/>
      </c>
      <c r="JX2" t="str">
        <f>IF('様式1-1-3'!$B$34='様式1-1-3'!$A$34,"",IF(COUNTIF('様式1-1-3'!$BX$16:$BX$18,'様式1-1-3'!$A$34)=0,"",VLOOKUP('様式1-1-3'!$A$34,'様式1-1-3'!$BX$16:$BY$18,2,0)))</f>
        <v/>
      </c>
      <c r="JY2" t="str">
        <f>IF('様式1-1-3'!$B$34='様式1-1-3'!$A$34,"",'様式1-1-3'!$N$18)</f>
        <v/>
      </c>
      <c r="JZ2" t="str">
        <f>IF('様式1-1-3'!$B$34='様式1-1-3'!$A$34,"",'様式1-1-3'!$V$18)</f>
        <v/>
      </c>
      <c r="KA2" t="str">
        <f>IF('様式1-1-3'!$B$34='様式1-1-3'!$A$34,"",'様式1-1-3'!$AT$18)</f>
        <v/>
      </c>
      <c r="KB2" t="str">
        <f>IF('様式1-1-3'!$B$34='様式1-1-3'!$A$34,"",'様式1-1-3'!$AH$18)</f>
        <v/>
      </c>
      <c r="KC2" t="str">
        <f>IF('様式1-1-3'!$B$34='様式1-1-3'!$A$34,"",'様式1-1-3'!$AX$18)</f>
        <v/>
      </c>
      <c r="KD2" t="str">
        <f>JY2</f>
        <v/>
      </c>
      <c r="KE2" t="str">
        <f>IF('様式1-1-3'!$B$34='様式1-1-3'!$A$34,"",'様式1-1-3'!$AP$18)</f>
        <v/>
      </c>
      <c r="KF2" t="str">
        <f>IF('様式1-1-3'!$B$34='様式1-1-3'!$A$34,"",'様式1-1-3'!$AL$18)</f>
        <v/>
      </c>
      <c r="KG2" t="str">
        <f>IF('様式1-1-3'!$B$34='様式1-1-3'!$A$34,"",'様式1-1-3'!$V$18)</f>
        <v/>
      </c>
      <c r="KH2" t="str">
        <f>IF(JX2="","",VLOOKUP(JX2,'様式1-1-3'!$BY$16:$BZ$18,2,0))</f>
        <v/>
      </c>
      <c r="KI2" t="str">
        <f>IF('様式1-1-3'!$B$35='様式1-1-3'!$A$35,"",'様式1-1-3'!$A$35)</f>
        <v/>
      </c>
      <c r="KJ2" t="str">
        <f>IF('様式1-1-3'!$B$35='様式1-1-3'!$A$35,"",0)</f>
        <v/>
      </c>
      <c r="KK2" t="str">
        <f>IF('様式1-1-3'!$B$35='様式1-1-3'!$A$35,"",IF(COUNTIF('様式1-1-3'!$BX$16:$BX$18,'様式1-1-3'!$A$35)=0,"",VLOOKUP('様式1-1-3'!$A$35,'様式1-1-3'!$BX$16:$BY$18,2,0)))</f>
        <v/>
      </c>
      <c r="KL2" t="str">
        <f>IF('様式1-1-3'!$B$35='様式1-1-3'!$A$35,"",'様式1-1-3'!$N$18)</f>
        <v/>
      </c>
      <c r="KM2" t="str">
        <f>IF('様式1-1-3'!$B$35='様式1-1-3'!$A$35,"",'様式1-1-3'!$V$18)</f>
        <v/>
      </c>
      <c r="KN2" t="str">
        <f>IF('様式1-1-3'!$B$35='様式1-1-3'!$A$35,"",'様式1-1-3'!$AT$18)</f>
        <v/>
      </c>
      <c r="KO2" t="str">
        <f>IF('様式1-1-3'!$B$35='様式1-1-3'!$A$35,"",'様式1-1-3'!$AH$18)</f>
        <v/>
      </c>
      <c r="KP2" t="str">
        <f>IF('様式1-1-3'!$B$35='様式1-1-3'!$A$35,"",'様式1-1-3'!$AX$18)</f>
        <v/>
      </c>
      <c r="KQ2" t="str">
        <f>KL2</f>
        <v/>
      </c>
      <c r="KR2" t="str">
        <f>IF('様式1-1-3'!$B$35='様式1-1-3'!$A$35,"",'様式1-1-3'!$AP$18)</f>
        <v/>
      </c>
      <c r="KS2" t="str">
        <f>IF('様式1-1-3'!$B$35='様式1-1-3'!$A$35,"",'様式1-1-3'!$AL$18)</f>
        <v/>
      </c>
      <c r="KT2" t="str">
        <f>IF('様式1-1-3'!$B$35='様式1-1-3'!$A$35,"",'様式1-1-3'!$V$18)</f>
        <v/>
      </c>
      <c r="KU2" t="str">
        <f>IF(KK2="","",VLOOKUP(KK2,'様式1-1-3'!$BY$16:$BZ$18,2,0))</f>
        <v/>
      </c>
      <c r="KV2" t="str">
        <f>LEFT('様式1-1-1'!F38,20)</f>
        <v/>
      </c>
      <c r="KW2" t="str">
        <f>LEFT('様式1-1-1'!F41,15)</f>
        <v/>
      </c>
      <c r="KX2" t="str">
        <f>LEFT('様式1-1-1'!F42,15)</f>
        <v/>
      </c>
      <c r="KY2" t="str">
        <f>LEFT('様式1-1-1'!F43,50)</f>
        <v/>
      </c>
    </row>
  </sheetData>
  <phoneticPr fontId="20"/>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W3"/>
  <sheetViews>
    <sheetView workbookViewId="0">
      <selection activeCell="D3" sqref="D3"/>
    </sheetView>
  </sheetViews>
  <sheetFormatPr defaultColWidth="9.25" defaultRowHeight="13.5" x14ac:dyDescent="0.15"/>
  <sheetData>
    <row r="1" spans="1:23" x14ac:dyDescent="0.15">
      <c r="A1" t="s">
        <v>526</v>
      </c>
      <c r="B1" t="s">
        <v>469</v>
      </c>
      <c r="C1" t="s">
        <v>470</v>
      </c>
      <c r="D1" t="s">
        <v>471</v>
      </c>
      <c r="E1" t="s">
        <v>472</v>
      </c>
      <c r="F1" t="s">
        <v>473</v>
      </c>
      <c r="G1" t="s">
        <v>474</v>
      </c>
      <c r="H1" t="s">
        <v>475</v>
      </c>
      <c r="I1" t="s">
        <v>476</v>
      </c>
      <c r="J1" t="s">
        <v>477</v>
      </c>
      <c r="K1" t="s">
        <v>478</v>
      </c>
      <c r="L1" t="s">
        <v>479</v>
      </c>
      <c r="M1" t="s">
        <v>480</v>
      </c>
      <c r="N1" t="s">
        <v>481</v>
      </c>
      <c r="O1" t="s">
        <v>482</v>
      </c>
      <c r="P1" t="s">
        <v>483</v>
      </c>
      <c r="Q1" t="s">
        <v>484</v>
      </c>
      <c r="R1" t="s">
        <v>485</v>
      </c>
      <c r="S1" t="s">
        <v>486</v>
      </c>
      <c r="T1" t="s">
        <v>487</v>
      </c>
      <c r="U1" t="s">
        <v>488</v>
      </c>
      <c r="V1" t="s">
        <v>489</v>
      </c>
      <c r="W1" t="s">
        <v>490</v>
      </c>
    </row>
    <row r="2" spans="1:23" s="415" customFormat="1" x14ac:dyDescent="0.15">
      <c r="A2" s="433" t="str">
        <f>LEFT(債権者登録!C7,3)</f>
        <v>１・２</v>
      </c>
      <c r="C2" s="415" t="str">
        <f>LEFT(IF('様式1-1-1'!E20="委任なし",'様式1-1-1'!F11,'様式1-1-1'!F27),20)</f>
        <v/>
      </c>
      <c r="D2" s="415" t="str">
        <f>MID(IF('様式1-1-1'!E20="委任なし",'様式1-1-1'!F11,'様式1-1-1'!F27),21,20)</f>
        <v/>
      </c>
      <c r="E2" s="416" t="str">
        <f>LEFT(IF('様式1-1-1'!E20="委任なし",'様式1-1-1'!F10,'様式1-1-1'!F26),20)</f>
        <v/>
      </c>
      <c r="F2" s="415" t="str">
        <f>LEFT(IF('様式1-1-1'!E20="委任なし",'様式1-1-1'!F16,'様式1-1-1'!F32),20)</f>
        <v/>
      </c>
      <c r="G2" s="415" t="str">
        <f>LEFT(IF('様式1-1-1'!E20="委任なし",'様式1-1-1'!F18,'様式1-1-1'!F34),20)</f>
        <v/>
      </c>
      <c r="H2" s="415" t="str">
        <f>LEFT(IF('様式1-1-1'!E20="委任なし",'様式1-1-1'!F14,'様式1-1-1'!F30),20)</f>
        <v/>
      </c>
      <c r="I2" s="415" t="str">
        <f>MID(IF('様式1-1-1'!E20="委任なし",'様式1-1-1'!F14,'様式1-1-1'!F30),21,20)</f>
        <v/>
      </c>
      <c r="N2" s="416" t="str">
        <f>IF(C2="","","01")</f>
        <v/>
      </c>
      <c r="O2" s="416">
        <f>債権者登録!G25</f>
        <v>0</v>
      </c>
      <c r="P2" s="415" t="str">
        <f>IF(債権者登録!E24="","",債権者登録!E24&amp;債権者登録!G24)</f>
        <v/>
      </c>
      <c r="Q2" s="416">
        <f>債権者登録!I25</f>
        <v>0</v>
      </c>
      <c r="R2" s="415" t="str">
        <f>IF(債権者登録!H24="","",債権者登録!H24&amp;債権者登録!I24)</f>
        <v/>
      </c>
      <c r="S2" s="416" t="str">
        <f>IF(C2="","",IF(債権者登録!G26="","",IF(債権者登録!G26="普通","01","02")))</f>
        <v/>
      </c>
      <c r="T2" s="415" t="str">
        <f>IF(S2="","",IF(S2="01","普通預金","当座預金"))</f>
        <v/>
      </c>
      <c r="U2" s="416">
        <f>債権者登録!I26</f>
        <v>0</v>
      </c>
      <c r="V2" s="415" t="str">
        <f>債権者登録!N27</f>
        <v/>
      </c>
      <c r="W2" s="415" t="str">
        <f>IF(SUMPRODUCT((C2&lt;&gt;"")*1)+SUMPRODUCT((E2&lt;&gt;"")*1)+SUMPRODUCT((G2:H2&lt;&gt;"")*1)+SUMPRODUCT((N2:V2&lt;&gt;"")*1)=13,"通常口座","エラー")</f>
        <v>エラー</v>
      </c>
    </row>
    <row r="3" spans="1:23" s="415" customFormat="1" x14ac:dyDescent="0.15">
      <c r="A3" s="433" t="str">
        <f>IF(債権者登録!C7&lt;&gt;2,"",2)</f>
        <v/>
      </c>
      <c r="C3" s="415" t="str">
        <f>IF(債権者登録!C7&lt;&gt;2,"",LEFT(IF('様式1-1-1'!E20="委任なし",'様式1-1-1'!F11,'様式1-1-1'!F27),20))</f>
        <v/>
      </c>
      <c r="D3" s="415" t="str">
        <f>IF(C3="","",MID(IF('様式1-1-1'!E20="委任なし",'様式1-1-1'!F11,'様式1-1-1'!F27),21,20))</f>
        <v/>
      </c>
      <c r="E3" s="416" t="str">
        <f>IF(C3="","",LEFT(IF('様式1-1-1'!E20="委任なし",'様式1-1-1'!F10,'様式1-1-1'!F26),20))</f>
        <v/>
      </c>
      <c r="F3" s="415" t="str">
        <f>IF(C3="","",LEFT(IF('様式1-1-1'!E20="委任なし",'様式1-1-1'!F16,'様式1-1-1'!F32),20))</f>
        <v/>
      </c>
      <c r="G3" s="415" t="str">
        <f>IF(C3="","",LEFT(IF('様式1-1-1'!E20="委任なし",'様式1-1-1'!F18,'様式1-1-1'!F34),20))</f>
        <v/>
      </c>
      <c r="H3" s="415" t="str">
        <f>IF(C3="","",LEFT(IF('様式1-1-1'!E20="委任なし",'様式1-1-1'!F14,'様式1-1-1'!F30),20))</f>
        <v/>
      </c>
      <c r="I3" s="415" t="str">
        <f>IF(C3="","",MID(IF('様式1-1-1'!E20="委任なし",'様式1-1-1'!F14,'様式1-1-1'!F30),21,20))</f>
        <v/>
      </c>
      <c r="N3" s="416" t="str">
        <f>IF(C3="","","02")</f>
        <v/>
      </c>
      <c r="O3" s="416" t="str">
        <f>IF(C3="","",債権者登録!G31)</f>
        <v/>
      </c>
      <c r="P3" s="415" t="str">
        <f>IF(C3="","",IF(債権者登録!E30="","",債権者登録!E30&amp;債権者登録!G30))</f>
        <v/>
      </c>
      <c r="Q3" s="416" t="str">
        <f>IF(C3="","",債権者登録!I31)</f>
        <v/>
      </c>
      <c r="R3" s="415" t="str">
        <f>IF(C3="","",債権者登録!H30&amp;債権者登録!I30)</f>
        <v/>
      </c>
      <c r="S3" s="416" t="str">
        <f>IF(C3="","",IF(債権者登録!G32="","",IF(債権者登録!G32="普通","01","02")))</f>
        <v/>
      </c>
      <c r="T3" s="415" t="str">
        <f>IF(S3="","",IF(S3="01","普通預金","当座預金"))</f>
        <v/>
      </c>
      <c r="U3" s="416" t="str">
        <f>IF(C3="","",債権者登録!I32)</f>
        <v/>
      </c>
      <c r="V3" s="415" t="str">
        <f>IF(C3="","",債権者登録!N33)</f>
        <v/>
      </c>
      <c r="W3" s="415" t="str">
        <f>IF(C3="","",IF(SUMPRODUCT((C3&lt;&gt;"")*1)+SUMPRODUCT((E3&lt;&gt;"")*1)+SUMPRODUCT((G3:H3&lt;&gt;"")*1)+SUMPRODUCT((N3:V3&lt;&gt;"")*1)=13,"前金口座","エラー"))</f>
        <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13"/>
  </sheetPr>
  <dimension ref="A1:CI75"/>
  <sheetViews>
    <sheetView showGridLines="0" view="pageBreakPreview" zoomScale="70" zoomScaleNormal="65" zoomScaleSheetLayoutView="70" workbookViewId="0">
      <selection activeCell="P3" sqref="P3:W3"/>
    </sheetView>
  </sheetViews>
  <sheetFormatPr defaultColWidth="8.75" defaultRowHeight="13.5" x14ac:dyDescent="0.15"/>
  <cols>
    <col min="1" max="8" width="1.875" style="3" customWidth="1"/>
    <col min="9" max="9" width="2.625" style="3" customWidth="1"/>
    <col min="10" max="13" width="1.875" style="3" customWidth="1"/>
    <col min="14" max="37" width="2.625" style="3" customWidth="1"/>
    <col min="38" max="39" width="2.625" style="8" customWidth="1"/>
    <col min="40" max="75" width="2.625" style="3" customWidth="1"/>
    <col min="76" max="78" width="4.375" style="3" hidden="1" customWidth="1"/>
    <col min="79" max="121" width="2.75" style="3" customWidth="1"/>
    <col min="122" max="16384" width="8.75" style="3"/>
  </cols>
  <sheetData>
    <row r="1" spans="2:78" ht="14.25" thickBot="1" x14ac:dyDescent="0.2">
      <c r="B1" s="329" t="s">
        <v>336</v>
      </c>
      <c r="C1" s="329"/>
      <c r="D1" s="329"/>
      <c r="E1" s="329"/>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18"/>
      <c r="BY1" s="18"/>
      <c r="BZ1" s="18"/>
    </row>
    <row r="2" spans="2:78" ht="10.5" customHeight="1" x14ac:dyDescent="0.15">
      <c r="B2" s="37"/>
      <c r="C2" s="38"/>
      <c r="D2" s="39" t="s">
        <v>13</v>
      </c>
      <c r="E2" s="39"/>
      <c r="F2" s="39"/>
      <c r="G2" s="39"/>
      <c r="H2" s="39"/>
      <c r="I2" s="39"/>
      <c r="J2" s="39"/>
      <c r="K2" s="39"/>
      <c r="L2" s="39"/>
      <c r="M2" s="39"/>
      <c r="N2" s="39"/>
      <c r="O2" s="39"/>
      <c r="P2" s="40"/>
      <c r="Q2" s="40"/>
      <c r="R2" s="40"/>
      <c r="S2" s="40"/>
      <c r="T2" s="19"/>
      <c r="U2" s="19"/>
      <c r="V2" s="19"/>
      <c r="W2" s="19"/>
      <c r="X2" s="19"/>
      <c r="Y2" s="19"/>
      <c r="Z2" s="19"/>
      <c r="AA2" s="19"/>
      <c r="AB2" s="19"/>
      <c r="AC2" s="19"/>
      <c r="AD2" s="19" t="s">
        <v>13</v>
      </c>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20"/>
    </row>
    <row r="3" spans="2:78" ht="27" customHeight="1" x14ac:dyDescent="0.15">
      <c r="B3" s="610" t="s">
        <v>26</v>
      </c>
      <c r="C3" s="611"/>
      <c r="D3" s="611"/>
      <c r="E3" s="611"/>
      <c r="F3" s="611"/>
      <c r="G3" s="611"/>
      <c r="H3" s="611"/>
      <c r="I3" s="611"/>
      <c r="J3" s="611"/>
      <c r="K3" s="611"/>
      <c r="L3" s="611"/>
      <c r="M3" s="611"/>
      <c r="N3" s="611"/>
      <c r="O3" s="8"/>
      <c r="P3" s="612" t="s">
        <v>27</v>
      </c>
      <c r="Q3" s="612"/>
      <c r="R3" s="612"/>
      <c r="S3" s="612"/>
      <c r="T3" s="612"/>
      <c r="U3" s="612"/>
      <c r="V3" s="612"/>
      <c r="W3" s="612"/>
      <c r="X3" s="8"/>
      <c r="Y3" s="8"/>
      <c r="Z3" s="8"/>
      <c r="AA3" s="8"/>
      <c r="AB3" s="8"/>
      <c r="AC3" s="589" t="s">
        <v>28</v>
      </c>
      <c r="AD3" s="589"/>
      <c r="AE3" s="589"/>
      <c r="AF3" s="521" t="s">
        <v>29</v>
      </c>
      <c r="AG3" s="521"/>
      <c r="AH3" s="521"/>
      <c r="AI3" s="592"/>
      <c r="AJ3" s="593"/>
      <c r="AK3" s="594"/>
      <c r="AM3" s="41" t="s">
        <v>30</v>
      </c>
      <c r="AN3" s="595"/>
      <c r="AO3" s="596"/>
      <c r="AP3" s="596"/>
      <c r="AQ3" s="596"/>
      <c r="AR3" s="596"/>
      <c r="AS3" s="596"/>
      <c r="AT3" s="597"/>
      <c r="AU3" s="184" t="s">
        <v>31</v>
      </c>
      <c r="AV3" s="8"/>
      <c r="AW3" s="8"/>
      <c r="AX3" s="8"/>
      <c r="AY3" s="8"/>
      <c r="AZ3" s="8"/>
      <c r="BA3" s="213"/>
      <c r="BB3" s="8"/>
      <c r="BC3" s="589" t="s">
        <v>32</v>
      </c>
      <c r="BD3" s="589"/>
      <c r="BE3" s="589"/>
      <c r="BF3" s="521" t="s">
        <v>29</v>
      </c>
      <c r="BG3" s="521"/>
      <c r="BH3" s="522"/>
      <c r="BI3" s="598"/>
      <c r="BJ3" s="599"/>
      <c r="BK3" s="600"/>
      <c r="BL3" s="8"/>
      <c r="BM3" s="41" t="s">
        <v>30</v>
      </c>
      <c r="BN3" s="595"/>
      <c r="BO3" s="596"/>
      <c r="BP3" s="596"/>
      <c r="BQ3" s="596"/>
      <c r="BR3" s="596"/>
      <c r="BS3" s="596"/>
      <c r="BT3" s="597"/>
      <c r="BU3" s="184" t="s">
        <v>31</v>
      </c>
      <c r="BV3" s="8"/>
      <c r="BW3" s="42"/>
    </row>
    <row r="4" spans="2:78" ht="14.25" customHeight="1" thickBot="1" x14ac:dyDescent="0.2">
      <c r="B4" s="43"/>
      <c r="C4" s="44"/>
      <c r="D4" s="44"/>
      <c r="E4" s="44"/>
      <c r="F4" s="44"/>
      <c r="G4" s="44"/>
      <c r="H4" s="44"/>
      <c r="I4" s="44"/>
      <c r="J4" s="44"/>
      <c r="K4" s="44"/>
      <c r="L4" s="22"/>
      <c r="M4" s="45"/>
      <c r="N4" s="45"/>
      <c r="O4" s="45"/>
      <c r="P4" s="607" t="s">
        <v>406</v>
      </c>
      <c r="Q4" s="607"/>
      <c r="R4" s="607"/>
      <c r="S4" s="607"/>
      <c r="T4" s="607"/>
      <c r="U4" s="607"/>
      <c r="V4" s="607"/>
      <c r="W4" s="377"/>
      <c r="X4" s="46"/>
      <c r="Y4" s="46"/>
      <c r="Z4" s="46"/>
      <c r="AA4" s="46"/>
      <c r="AB4" s="46"/>
      <c r="AC4" s="46"/>
      <c r="AD4" s="47"/>
      <c r="AE4" s="47"/>
      <c r="AF4" s="48"/>
      <c r="AG4" s="48"/>
      <c r="AH4" s="49"/>
      <c r="AI4" s="49"/>
      <c r="AJ4" s="49"/>
      <c r="AK4" s="49"/>
      <c r="AL4" s="45"/>
      <c r="AM4" s="45"/>
      <c r="AN4" s="49"/>
      <c r="AO4" s="49"/>
      <c r="AP4" s="49"/>
      <c r="AQ4" s="49"/>
      <c r="AR4" s="49"/>
      <c r="AS4" s="49"/>
      <c r="AT4" s="49"/>
      <c r="AU4" s="49"/>
      <c r="AV4" s="49"/>
      <c r="AW4" s="49"/>
      <c r="AX4" s="46"/>
      <c r="AY4" s="46"/>
      <c r="AZ4" s="46"/>
      <c r="BA4" s="46"/>
      <c r="BB4" s="46"/>
      <c r="BC4" s="46"/>
      <c r="BD4" s="46"/>
      <c r="BE4" s="46"/>
      <c r="BF4" s="46"/>
      <c r="BG4" s="46"/>
      <c r="BH4" s="46"/>
      <c r="BI4" s="46"/>
      <c r="BJ4" s="46"/>
      <c r="BK4" s="46"/>
      <c r="BL4" s="46"/>
      <c r="BM4" s="46"/>
      <c r="BN4" s="46"/>
      <c r="BO4" s="46"/>
      <c r="BP4" s="46"/>
      <c r="BQ4" s="46"/>
      <c r="BR4" s="46"/>
      <c r="BS4" s="46"/>
      <c r="BT4" s="46"/>
      <c r="BU4" s="8"/>
      <c r="BV4" s="8"/>
      <c r="BW4" s="42"/>
    </row>
    <row r="5" spans="2:78" ht="10.5" customHeight="1" x14ac:dyDescent="0.15">
      <c r="B5" s="50"/>
      <c r="C5" s="51"/>
      <c r="D5" s="51"/>
      <c r="E5" s="51"/>
      <c r="F5" s="51"/>
      <c r="G5" s="51"/>
      <c r="H5" s="51"/>
      <c r="I5" s="51"/>
      <c r="J5" s="51"/>
      <c r="K5" s="51"/>
      <c r="L5" s="2"/>
      <c r="M5" s="9"/>
      <c r="N5" s="9"/>
      <c r="O5" s="9"/>
      <c r="P5" s="52"/>
      <c r="Q5" s="52"/>
      <c r="R5" s="52"/>
      <c r="S5" s="52"/>
      <c r="T5" s="52"/>
      <c r="U5" s="52"/>
      <c r="V5" s="188"/>
      <c r="W5" s="188"/>
      <c r="X5" s="8"/>
      <c r="Y5" s="8"/>
      <c r="Z5" s="8"/>
      <c r="AA5" s="8"/>
      <c r="AB5" s="8"/>
      <c r="AC5" s="8"/>
      <c r="AD5" s="53"/>
      <c r="AE5" s="53"/>
      <c r="AF5" s="26"/>
      <c r="AG5" s="26"/>
      <c r="AH5" s="54"/>
      <c r="AI5" s="54"/>
      <c r="AJ5" s="54"/>
      <c r="AK5" s="54"/>
      <c r="AL5" s="9"/>
      <c r="AM5" s="9"/>
      <c r="AN5" s="54"/>
      <c r="AO5" s="54"/>
      <c r="AP5" s="54"/>
      <c r="AQ5" s="54"/>
      <c r="AR5" s="54"/>
      <c r="AS5" s="54"/>
      <c r="AT5" s="54"/>
      <c r="AU5" s="54"/>
      <c r="AV5" s="54"/>
      <c r="AW5" s="54"/>
      <c r="AX5" s="8"/>
      <c r="AY5" s="8"/>
      <c r="AZ5" s="8"/>
      <c r="BA5" s="8"/>
      <c r="BB5" s="8"/>
      <c r="BC5" s="8"/>
      <c r="BD5" s="8"/>
      <c r="BE5" s="8"/>
      <c r="BF5" s="8"/>
      <c r="BG5" s="8"/>
      <c r="BH5" s="8"/>
      <c r="BI5" s="8"/>
      <c r="BJ5" s="8"/>
      <c r="BK5" s="8"/>
      <c r="BL5" s="8"/>
      <c r="BM5" s="8"/>
      <c r="BN5" s="8"/>
      <c r="BO5" s="8"/>
      <c r="BP5" s="8"/>
      <c r="BQ5" s="8"/>
      <c r="BR5" s="8"/>
      <c r="BS5" s="8"/>
      <c r="BT5" s="8"/>
      <c r="BU5" s="19"/>
      <c r="BV5" s="19"/>
      <c r="BW5" s="20"/>
    </row>
    <row r="6" spans="2:78" ht="20.100000000000001" customHeight="1" x14ac:dyDescent="0.15">
      <c r="B6" s="608" t="s">
        <v>33</v>
      </c>
      <c r="C6" s="609"/>
      <c r="D6" s="609"/>
      <c r="E6" s="609"/>
      <c r="F6" s="609"/>
      <c r="G6" s="609"/>
      <c r="H6" s="609"/>
      <c r="I6" s="609"/>
      <c r="J6" s="609"/>
      <c r="K6" s="609"/>
      <c r="L6" s="609"/>
      <c r="M6" s="609"/>
      <c r="N6" s="609"/>
      <c r="O6" s="55"/>
      <c r="P6" s="524" t="s">
        <v>34</v>
      </c>
      <c r="Q6" s="524"/>
      <c r="R6" s="524" t="s">
        <v>35</v>
      </c>
      <c r="S6" s="524"/>
      <c r="T6" s="524" t="s">
        <v>36</v>
      </c>
      <c r="U6" s="524"/>
      <c r="V6" s="524" t="s">
        <v>37</v>
      </c>
      <c r="W6" s="524"/>
      <c r="X6" s="524" t="s">
        <v>273</v>
      </c>
      <c r="Y6" s="524"/>
      <c r="Z6" s="524" t="s">
        <v>38</v>
      </c>
      <c r="AA6" s="524"/>
      <c r="AB6" s="524" t="s">
        <v>39</v>
      </c>
      <c r="AC6" s="524"/>
      <c r="AD6" s="524" t="s">
        <v>40</v>
      </c>
      <c r="AE6" s="524"/>
      <c r="AF6" s="524" t="s">
        <v>41</v>
      </c>
      <c r="AG6" s="524"/>
      <c r="AH6" s="524" t="s">
        <v>274</v>
      </c>
      <c r="AI6" s="524"/>
      <c r="AJ6" s="524" t="s">
        <v>42</v>
      </c>
      <c r="AK6" s="524"/>
      <c r="AL6" s="524" t="s">
        <v>43</v>
      </c>
      <c r="AM6" s="524"/>
      <c r="AN6" s="524" t="s">
        <v>44</v>
      </c>
      <c r="AO6" s="524"/>
      <c r="AP6" s="524" t="s">
        <v>275</v>
      </c>
      <c r="AQ6" s="524"/>
      <c r="AR6" s="524" t="s">
        <v>45</v>
      </c>
      <c r="AS6" s="524"/>
      <c r="AT6" s="524" t="s">
        <v>276</v>
      </c>
      <c r="AU6" s="524"/>
      <c r="AV6" s="524" t="s">
        <v>46</v>
      </c>
      <c r="AW6" s="524"/>
      <c r="AX6" s="524" t="s">
        <v>47</v>
      </c>
      <c r="AY6" s="524"/>
      <c r="AZ6" s="524" t="s">
        <v>48</v>
      </c>
      <c r="BA6" s="524"/>
      <c r="BB6" s="524" t="s">
        <v>49</v>
      </c>
      <c r="BC6" s="524"/>
      <c r="BD6" s="524" t="s">
        <v>50</v>
      </c>
      <c r="BE6" s="524"/>
      <c r="BF6" s="524" t="s">
        <v>51</v>
      </c>
      <c r="BG6" s="524"/>
      <c r="BH6" s="524" t="s">
        <v>52</v>
      </c>
      <c r="BI6" s="524"/>
      <c r="BJ6" s="524" t="s">
        <v>53</v>
      </c>
      <c r="BK6" s="524"/>
      <c r="BL6" s="524" t="s">
        <v>54</v>
      </c>
      <c r="BM6" s="524"/>
      <c r="BN6" s="524" t="s">
        <v>55</v>
      </c>
      <c r="BO6" s="524"/>
      <c r="BP6" s="524" t="s">
        <v>56</v>
      </c>
      <c r="BQ6" s="524"/>
      <c r="BR6" s="524" t="s">
        <v>57</v>
      </c>
      <c r="BS6" s="524"/>
      <c r="BT6" s="524" t="s">
        <v>58</v>
      </c>
      <c r="BU6" s="524"/>
      <c r="BV6" s="32"/>
      <c r="BW6" s="412"/>
    </row>
    <row r="7" spans="2:78" ht="26.25" customHeight="1" x14ac:dyDescent="0.15">
      <c r="B7" s="605" t="s">
        <v>59</v>
      </c>
      <c r="C7" s="606"/>
      <c r="D7" s="606"/>
      <c r="E7" s="606"/>
      <c r="F7" s="606"/>
      <c r="G7" s="606"/>
      <c r="H7" s="606"/>
      <c r="I7" s="606"/>
      <c r="J7" s="606"/>
      <c r="K7" s="606"/>
      <c r="L7" s="606"/>
      <c r="M7" s="606"/>
      <c r="N7" s="606"/>
      <c r="O7" s="56"/>
      <c r="P7" s="590"/>
      <c r="Q7" s="591"/>
      <c r="R7" s="590"/>
      <c r="S7" s="591"/>
      <c r="T7" s="590"/>
      <c r="U7" s="591"/>
      <c r="V7" s="590"/>
      <c r="W7" s="591"/>
      <c r="X7" s="590"/>
      <c r="Y7" s="591"/>
      <c r="Z7" s="590"/>
      <c r="AA7" s="591"/>
      <c r="AB7" s="590"/>
      <c r="AC7" s="591"/>
      <c r="AD7" s="590"/>
      <c r="AE7" s="591"/>
      <c r="AF7" s="590"/>
      <c r="AG7" s="591"/>
      <c r="AH7" s="590"/>
      <c r="AI7" s="591"/>
      <c r="AJ7" s="590"/>
      <c r="AK7" s="591"/>
      <c r="AL7" s="590"/>
      <c r="AM7" s="591"/>
      <c r="AN7" s="590"/>
      <c r="AO7" s="591"/>
      <c r="AP7" s="590"/>
      <c r="AQ7" s="591"/>
      <c r="AR7" s="590"/>
      <c r="AS7" s="591"/>
      <c r="AT7" s="590"/>
      <c r="AU7" s="591"/>
      <c r="AV7" s="590"/>
      <c r="AW7" s="591"/>
      <c r="AX7" s="590"/>
      <c r="AY7" s="591"/>
      <c r="AZ7" s="590"/>
      <c r="BA7" s="591"/>
      <c r="BB7" s="590"/>
      <c r="BC7" s="591"/>
      <c r="BD7" s="590"/>
      <c r="BE7" s="591"/>
      <c r="BF7" s="590"/>
      <c r="BG7" s="591"/>
      <c r="BH7" s="590"/>
      <c r="BI7" s="591"/>
      <c r="BJ7" s="590"/>
      <c r="BK7" s="591"/>
      <c r="BL7" s="590"/>
      <c r="BM7" s="591"/>
      <c r="BN7" s="590"/>
      <c r="BO7" s="591"/>
      <c r="BP7" s="590"/>
      <c r="BQ7" s="591"/>
      <c r="BR7" s="590"/>
      <c r="BS7" s="591"/>
      <c r="BT7" s="590"/>
      <c r="BU7" s="591"/>
      <c r="BV7" s="8"/>
      <c r="BW7" s="42"/>
    </row>
    <row r="8" spans="2:78" ht="8.25" customHeight="1" thickBot="1" x14ac:dyDescent="0.2">
      <c r="B8" s="57"/>
      <c r="C8" s="48"/>
      <c r="D8" s="48" t="s">
        <v>13</v>
      </c>
      <c r="E8" s="48"/>
      <c r="F8" s="48"/>
      <c r="G8" s="48"/>
      <c r="H8" s="48"/>
      <c r="I8" s="48"/>
      <c r="J8" s="48"/>
      <c r="K8" s="48"/>
      <c r="L8" s="48"/>
      <c r="M8" s="48"/>
      <c r="N8" s="48"/>
      <c r="O8" s="48"/>
      <c r="P8" s="58"/>
      <c r="Q8" s="58"/>
      <c r="R8" s="59"/>
      <c r="S8" s="59"/>
      <c r="T8" s="59"/>
      <c r="U8" s="59"/>
      <c r="V8" s="59"/>
      <c r="W8" s="59"/>
      <c r="X8" s="59"/>
      <c r="Y8" s="59"/>
      <c r="Z8" s="59"/>
      <c r="AA8" s="59"/>
      <c r="AB8" s="59"/>
      <c r="AC8" s="59"/>
      <c r="AD8" s="59"/>
      <c r="AE8" s="59"/>
      <c r="AF8" s="59"/>
      <c r="AG8" s="59"/>
      <c r="AH8" s="59"/>
      <c r="AI8" s="59"/>
      <c r="AJ8" s="59"/>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60"/>
    </row>
    <row r="9" spans="2:78" ht="9" customHeight="1" x14ac:dyDescent="0.15">
      <c r="B9" s="61"/>
      <c r="C9" s="26"/>
      <c r="D9" s="16" t="s">
        <v>13</v>
      </c>
      <c r="E9" s="16"/>
      <c r="F9" s="16"/>
      <c r="G9" s="16"/>
      <c r="H9" s="16"/>
      <c r="I9" s="16"/>
      <c r="J9" s="16"/>
      <c r="K9" s="16"/>
      <c r="L9" s="16"/>
      <c r="M9" s="16"/>
      <c r="N9" s="16"/>
      <c r="O9" s="16"/>
      <c r="P9" s="8"/>
      <c r="Q9" s="8"/>
      <c r="R9" s="27"/>
      <c r="S9" s="27"/>
      <c r="T9" s="27"/>
      <c r="U9" s="27"/>
      <c r="V9" s="8"/>
      <c r="W9" s="8"/>
      <c r="X9" s="8"/>
      <c r="Y9" s="8"/>
      <c r="Z9" s="8"/>
      <c r="AA9" s="8"/>
      <c r="AB9" s="624" t="s">
        <v>295</v>
      </c>
      <c r="AC9" s="624"/>
      <c r="AD9" s="624"/>
      <c r="AE9" s="624"/>
      <c r="AF9" s="624"/>
      <c r="AG9" s="624"/>
      <c r="AH9" s="8"/>
      <c r="AI9" s="8"/>
      <c r="AJ9" s="8"/>
      <c r="AK9" s="8"/>
      <c r="AN9" s="8"/>
      <c r="AO9" s="8"/>
      <c r="AP9" s="8"/>
      <c r="AQ9" s="8"/>
      <c r="AR9" s="8"/>
      <c r="AS9" s="8"/>
      <c r="AT9" s="8"/>
      <c r="AU9" s="8"/>
      <c r="AV9" s="651" t="s">
        <v>293</v>
      </c>
      <c r="AW9" s="651"/>
      <c r="AX9" s="651"/>
      <c r="AY9" s="651"/>
      <c r="AZ9" s="651"/>
      <c r="BA9" s="651"/>
      <c r="BB9" s="651"/>
      <c r="BC9" s="231"/>
      <c r="BD9" s="231"/>
      <c r="BE9" s="8"/>
      <c r="BF9" s="62"/>
      <c r="BG9" s="19"/>
      <c r="BH9" s="19"/>
      <c r="BI9" s="19"/>
      <c r="BJ9" s="19"/>
      <c r="BK9" s="19"/>
      <c r="BL9" s="19"/>
      <c r="BM9" s="19"/>
      <c r="BN9" s="19"/>
      <c r="BO9" s="19"/>
      <c r="BP9" s="19"/>
      <c r="BQ9" s="19"/>
      <c r="BR9" s="19"/>
      <c r="BS9" s="19"/>
      <c r="BT9" s="19"/>
      <c r="BU9" s="19"/>
      <c r="BV9" s="8"/>
      <c r="BW9" s="42"/>
    </row>
    <row r="10" spans="2:78" ht="20.100000000000001" customHeight="1" x14ac:dyDescent="0.15">
      <c r="B10" s="608" t="s">
        <v>60</v>
      </c>
      <c r="C10" s="609"/>
      <c r="D10" s="609"/>
      <c r="E10" s="609"/>
      <c r="F10" s="609"/>
      <c r="G10" s="609"/>
      <c r="H10" s="609"/>
      <c r="I10" s="609"/>
      <c r="J10" s="609"/>
      <c r="K10" s="609"/>
      <c r="L10" s="609"/>
      <c r="M10" s="609"/>
      <c r="N10" s="609"/>
      <c r="O10" s="55"/>
      <c r="P10" s="8"/>
      <c r="Q10" s="8"/>
      <c r="R10" s="620" t="s">
        <v>61</v>
      </c>
      <c r="S10" s="620"/>
      <c r="T10" s="620"/>
      <c r="U10" s="620"/>
      <c r="V10" s="620"/>
      <c r="W10" s="620"/>
      <c r="X10" s="620"/>
      <c r="Y10" s="620"/>
      <c r="Z10" s="620"/>
      <c r="AA10" s="26"/>
      <c r="AB10" s="625"/>
      <c r="AC10" s="625"/>
      <c r="AD10" s="625"/>
      <c r="AE10" s="625"/>
      <c r="AF10" s="625"/>
      <c r="AG10" s="625"/>
      <c r="AH10" s="601" t="s">
        <v>292</v>
      </c>
      <c r="AI10" s="601"/>
      <c r="AJ10" s="601"/>
      <c r="AK10" s="8"/>
      <c r="AL10" s="662" t="s">
        <v>290</v>
      </c>
      <c r="AM10" s="662"/>
      <c r="AN10" s="662"/>
      <c r="AO10" s="662"/>
      <c r="AP10" s="662"/>
      <c r="AQ10" s="662"/>
      <c r="AR10" s="601" t="s">
        <v>291</v>
      </c>
      <c r="AS10" s="601"/>
      <c r="AT10" s="601"/>
      <c r="AU10" s="8"/>
      <c r="AV10" s="652"/>
      <c r="AW10" s="652"/>
      <c r="AX10" s="652"/>
      <c r="AY10" s="652"/>
      <c r="AZ10" s="652"/>
      <c r="BA10" s="652"/>
      <c r="BB10" s="652"/>
      <c r="BC10" s="601" t="s">
        <v>294</v>
      </c>
      <c r="BD10" s="601"/>
      <c r="BE10" s="8"/>
      <c r="BF10" s="608" t="s">
        <v>446</v>
      </c>
      <c r="BG10" s="609"/>
      <c r="BH10" s="609"/>
      <c r="BI10" s="609"/>
      <c r="BJ10" s="609"/>
      <c r="BK10" s="609"/>
      <c r="BL10" s="609"/>
      <c r="BM10" s="609"/>
      <c r="BN10" s="609"/>
      <c r="BO10" s="609"/>
      <c r="BP10" s="609"/>
      <c r="BQ10" s="609"/>
      <c r="BR10" s="609"/>
      <c r="BS10" s="609"/>
      <c r="BT10" s="609"/>
      <c r="BU10" s="609"/>
      <c r="BV10" s="609"/>
      <c r="BW10" s="655"/>
    </row>
    <row r="11" spans="2:78" ht="27.6" customHeight="1" x14ac:dyDescent="0.15">
      <c r="B11" s="618"/>
      <c r="C11" s="619"/>
      <c r="D11" s="619"/>
      <c r="E11" s="619"/>
      <c r="F11" s="619"/>
      <c r="G11" s="619"/>
      <c r="H11" s="619"/>
      <c r="I11" s="619"/>
      <c r="J11" s="619"/>
      <c r="K11" s="619"/>
      <c r="L11" s="619"/>
      <c r="M11" s="619"/>
      <c r="N11" s="619"/>
      <c r="O11" s="56"/>
      <c r="P11" s="525" t="s">
        <v>394</v>
      </c>
      <c r="Q11" s="526"/>
      <c r="R11" s="623"/>
      <c r="S11" s="623"/>
      <c r="T11" s="212" t="s">
        <v>247</v>
      </c>
      <c r="U11" s="623"/>
      <c r="V11" s="623"/>
      <c r="W11" s="212" t="s">
        <v>278</v>
      </c>
      <c r="X11" s="623"/>
      <c r="Y11" s="623"/>
      <c r="Z11" s="344" t="s">
        <v>279</v>
      </c>
      <c r="AA11" s="29"/>
      <c r="AB11" s="604"/>
      <c r="AC11" s="604"/>
      <c r="AD11" s="604"/>
      <c r="AE11" s="604"/>
      <c r="AF11" s="604"/>
      <c r="AG11" s="604"/>
      <c r="AH11" s="604"/>
      <c r="AI11" s="604"/>
      <c r="AJ11" s="604"/>
      <c r="AK11" s="8"/>
      <c r="AL11" s="604"/>
      <c r="AM11" s="604"/>
      <c r="AN11" s="604"/>
      <c r="AO11" s="604"/>
      <c r="AP11" s="604"/>
      <c r="AQ11" s="604"/>
      <c r="AR11" s="604"/>
      <c r="AS11" s="604"/>
      <c r="AT11" s="604"/>
      <c r="AU11" s="8"/>
      <c r="AV11" s="604"/>
      <c r="AW11" s="604"/>
      <c r="AX11" s="604"/>
      <c r="AY11" s="604"/>
      <c r="AZ11" s="604"/>
      <c r="BA11" s="604"/>
      <c r="BB11" s="604"/>
      <c r="BC11" s="604"/>
      <c r="BD11" s="604"/>
      <c r="BE11" s="8"/>
      <c r="BF11" s="229"/>
      <c r="BH11" s="650" t="s">
        <v>62</v>
      </c>
      <c r="BI11" s="650"/>
      <c r="BJ11" s="650"/>
      <c r="BK11" s="650"/>
      <c r="BL11" s="650"/>
      <c r="BM11" s="598" t="s">
        <v>296</v>
      </c>
      <c r="BN11" s="599"/>
      <c r="BO11" s="599"/>
      <c r="BP11" s="599"/>
      <c r="BQ11" s="599"/>
      <c r="BR11" s="599"/>
      <c r="BS11" s="599"/>
      <c r="BT11" s="599"/>
      <c r="BU11" s="600"/>
      <c r="BV11" s="8"/>
      <c r="BW11" s="42"/>
    </row>
    <row r="12" spans="2:78" ht="8.25" customHeight="1" thickBot="1" x14ac:dyDescent="0.2">
      <c r="B12" s="57"/>
      <c r="C12" s="48"/>
      <c r="D12" s="48" t="s">
        <v>13</v>
      </c>
      <c r="E12" s="48"/>
      <c r="F12" s="48"/>
      <c r="G12" s="48"/>
      <c r="H12" s="48"/>
      <c r="I12" s="48"/>
      <c r="J12" s="48"/>
      <c r="K12" s="48"/>
      <c r="L12" s="48"/>
      <c r="M12" s="48"/>
      <c r="N12" s="48"/>
      <c r="O12" s="48"/>
      <c r="P12" s="58"/>
      <c r="Q12" s="58"/>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8"/>
      <c r="AU12" s="48"/>
      <c r="AV12" s="46"/>
      <c r="AW12" s="46"/>
      <c r="AX12" s="46"/>
      <c r="AY12" s="46"/>
      <c r="AZ12" s="46"/>
      <c r="BA12" s="46"/>
      <c r="BB12" s="46"/>
      <c r="BC12" s="46"/>
      <c r="BD12" s="46"/>
      <c r="BE12" s="60"/>
      <c r="BF12" s="46"/>
      <c r="BG12" s="46"/>
      <c r="BH12" s="46"/>
      <c r="BI12" s="46"/>
      <c r="BJ12" s="46"/>
      <c r="BK12" s="46"/>
      <c r="BL12" s="46"/>
      <c r="BM12" s="46"/>
      <c r="BN12" s="46"/>
      <c r="BO12" s="46"/>
      <c r="BP12" s="46"/>
      <c r="BQ12" s="46"/>
      <c r="BR12" s="46"/>
      <c r="BS12" s="46"/>
      <c r="BT12" s="46"/>
      <c r="BU12" s="46"/>
      <c r="BV12" s="46"/>
      <c r="BW12" s="60"/>
    </row>
    <row r="13" spans="2:78" ht="4.5" customHeight="1" x14ac:dyDescent="0.15">
      <c r="B13" s="26"/>
      <c r="C13" s="26"/>
      <c r="D13" s="26"/>
      <c r="E13" s="26"/>
      <c r="F13" s="26"/>
      <c r="G13" s="26"/>
      <c r="H13" s="26"/>
      <c r="I13" s="26"/>
      <c r="J13" s="26"/>
      <c r="K13" s="26"/>
      <c r="L13" s="26"/>
      <c r="M13" s="26"/>
      <c r="N13" s="26"/>
      <c r="O13" s="26"/>
      <c r="P13" s="27"/>
      <c r="Q13" s="27"/>
      <c r="R13" s="8"/>
      <c r="S13" s="8"/>
      <c r="T13" s="8"/>
      <c r="U13" s="8"/>
      <c r="V13" s="8"/>
      <c r="W13" s="8"/>
      <c r="X13" s="8"/>
      <c r="Y13" s="8"/>
      <c r="Z13" s="8"/>
      <c r="AA13" s="8"/>
      <c r="AB13" s="8"/>
      <c r="AC13" s="8"/>
      <c r="AD13" s="8"/>
      <c r="AE13" s="8"/>
      <c r="AF13" s="8"/>
      <c r="AG13" s="8"/>
      <c r="AH13" s="8"/>
      <c r="AI13" s="8"/>
      <c r="AJ13" s="8"/>
      <c r="AK13" s="8"/>
      <c r="AN13" s="8"/>
      <c r="AO13" s="8"/>
      <c r="AP13" s="8"/>
      <c r="AQ13" s="8"/>
      <c r="AR13" s="8"/>
      <c r="AS13" s="8"/>
      <c r="AT13" s="8"/>
      <c r="AU13" s="8"/>
      <c r="AV13" s="26"/>
      <c r="AW13" s="26"/>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row>
    <row r="14" spans="2:78" ht="20.25" customHeight="1" thickBot="1" x14ac:dyDescent="0.2">
      <c r="B14" s="63" t="s">
        <v>63</v>
      </c>
      <c r="C14" s="63"/>
      <c r="D14" s="64"/>
      <c r="E14" s="64"/>
      <c r="F14" s="64"/>
      <c r="G14" s="64"/>
      <c r="H14" s="64"/>
      <c r="I14" s="64"/>
      <c r="J14" s="64"/>
      <c r="K14" s="64"/>
      <c r="L14" s="64"/>
      <c r="M14" s="64"/>
      <c r="N14" s="64"/>
      <c r="O14" s="64"/>
      <c r="P14" s="64"/>
      <c r="Q14" s="64"/>
      <c r="R14" s="64"/>
      <c r="S14" s="64"/>
      <c r="T14" s="64"/>
      <c r="U14" s="64"/>
      <c r="V14" s="64"/>
      <c r="W14" s="65"/>
      <c r="X14" s="65"/>
      <c r="Y14" s="65"/>
      <c r="Z14" s="65"/>
      <c r="AA14" s="65"/>
      <c r="AB14" s="65"/>
      <c r="AG14" s="8"/>
      <c r="AH14" s="8"/>
      <c r="AI14" s="8"/>
      <c r="AJ14" s="8"/>
      <c r="AK14" s="26"/>
      <c r="AL14" s="26"/>
      <c r="AN14" s="8"/>
      <c r="AO14" s="8"/>
      <c r="AP14" s="8"/>
      <c r="AQ14" s="8"/>
      <c r="AR14" s="8"/>
      <c r="AS14" s="65"/>
      <c r="AT14" s="65"/>
      <c r="AW14" s="8"/>
      <c r="AX14" s="8"/>
      <c r="BA14" s="8"/>
      <c r="BB14" s="8"/>
      <c r="BC14" s="8"/>
      <c r="BD14" s="30" t="s">
        <v>64</v>
      </c>
      <c r="BE14" s="8"/>
      <c r="BF14" s="8"/>
      <c r="BG14" s="8"/>
      <c r="BH14" s="8"/>
      <c r="BI14" s="8"/>
      <c r="BJ14" s="8"/>
      <c r="BK14" s="8"/>
      <c r="BL14" s="8"/>
      <c r="BM14" s="8"/>
      <c r="BN14" s="8"/>
      <c r="BO14" s="8"/>
      <c r="BP14" s="8"/>
      <c r="BQ14" s="8"/>
      <c r="BR14" s="8"/>
      <c r="BS14" s="8"/>
    </row>
    <row r="15" spans="2:78" ht="24.95" customHeight="1" x14ac:dyDescent="0.15">
      <c r="B15" s="613" t="s">
        <v>289</v>
      </c>
      <c r="C15" s="614"/>
      <c r="D15" s="614"/>
      <c r="E15" s="617" t="s">
        <v>65</v>
      </c>
      <c r="F15" s="617"/>
      <c r="G15" s="617"/>
      <c r="H15" s="617"/>
      <c r="I15" s="617"/>
      <c r="J15" s="617"/>
      <c r="K15" s="617"/>
      <c r="L15" s="617"/>
      <c r="M15" s="617"/>
      <c r="N15" s="622" t="s">
        <v>280</v>
      </c>
      <c r="O15" s="622"/>
      <c r="P15" s="622"/>
      <c r="Q15" s="622"/>
      <c r="R15" s="622"/>
      <c r="S15" s="622"/>
      <c r="T15" s="622"/>
      <c r="U15" s="622"/>
      <c r="V15" s="622" t="s">
        <v>281</v>
      </c>
      <c r="W15" s="622"/>
      <c r="X15" s="622"/>
      <c r="Y15" s="622"/>
      <c r="Z15" s="622"/>
      <c r="AA15" s="622"/>
      <c r="AB15" s="622"/>
      <c r="AC15" s="622"/>
      <c r="AD15" s="663" t="s">
        <v>66</v>
      </c>
      <c r="AE15" s="663"/>
      <c r="AF15" s="663"/>
      <c r="AG15" s="663"/>
      <c r="AH15" s="622"/>
      <c r="AI15" s="622"/>
      <c r="AJ15" s="622"/>
      <c r="AK15" s="622"/>
      <c r="AL15" s="622" t="s">
        <v>288</v>
      </c>
      <c r="AM15" s="617"/>
      <c r="AN15" s="617"/>
      <c r="AO15" s="617"/>
      <c r="AP15" s="622" t="s">
        <v>286</v>
      </c>
      <c r="AQ15" s="617"/>
      <c r="AR15" s="617"/>
      <c r="AS15" s="617"/>
      <c r="AT15" s="622" t="s">
        <v>287</v>
      </c>
      <c r="AU15" s="617"/>
      <c r="AV15" s="617"/>
      <c r="AW15" s="617"/>
      <c r="AX15" s="622" t="s">
        <v>282</v>
      </c>
      <c r="AY15" s="622"/>
      <c r="AZ15" s="622"/>
      <c r="BA15" s="647"/>
      <c r="BD15" s="575" t="s">
        <v>284</v>
      </c>
      <c r="BE15" s="576"/>
      <c r="BF15" s="577"/>
      <c r="BG15" s="584" t="s">
        <v>67</v>
      </c>
      <c r="BH15" s="585"/>
      <c r="BI15" s="585"/>
      <c r="BJ15" s="585"/>
      <c r="BK15" s="585"/>
      <c r="BL15" s="584" t="s">
        <v>68</v>
      </c>
      <c r="BM15" s="585"/>
      <c r="BN15" s="585"/>
      <c r="BO15" s="585"/>
      <c r="BP15" s="585"/>
      <c r="BQ15" s="585"/>
      <c r="BR15" s="585"/>
      <c r="BS15" s="585"/>
      <c r="BT15" s="585"/>
      <c r="BU15" s="659"/>
      <c r="BV15" s="8"/>
    </row>
    <row r="16" spans="2:78" ht="24.95" customHeight="1" x14ac:dyDescent="0.15">
      <c r="B16" s="615"/>
      <c r="C16" s="616"/>
      <c r="D16" s="616"/>
      <c r="E16" s="460"/>
      <c r="F16" s="460"/>
      <c r="G16" s="460"/>
      <c r="H16" s="460"/>
      <c r="I16" s="460"/>
      <c r="J16" s="460"/>
      <c r="K16" s="460"/>
      <c r="L16" s="460"/>
      <c r="M16" s="460"/>
      <c r="N16" s="461"/>
      <c r="O16" s="461"/>
      <c r="P16" s="461"/>
      <c r="Q16" s="461"/>
      <c r="R16" s="461"/>
      <c r="S16" s="461"/>
      <c r="T16" s="461"/>
      <c r="U16" s="461"/>
      <c r="V16" s="461"/>
      <c r="W16" s="461"/>
      <c r="X16" s="461"/>
      <c r="Y16" s="461"/>
      <c r="Z16" s="461"/>
      <c r="AA16" s="461"/>
      <c r="AB16" s="461"/>
      <c r="AC16" s="461"/>
      <c r="AD16" s="621"/>
      <c r="AE16" s="621"/>
      <c r="AF16" s="621"/>
      <c r="AG16" s="621"/>
      <c r="AH16" s="664" t="s">
        <v>277</v>
      </c>
      <c r="AI16" s="664"/>
      <c r="AJ16" s="664"/>
      <c r="AK16" s="664"/>
      <c r="AL16" s="460"/>
      <c r="AM16" s="460"/>
      <c r="AN16" s="460"/>
      <c r="AO16" s="460"/>
      <c r="AP16" s="460"/>
      <c r="AQ16" s="460"/>
      <c r="AR16" s="460"/>
      <c r="AS16" s="460"/>
      <c r="AT16" s="460"/>
      <c r="AU16" s="460"/>
      <c r="AV16" s="460"/>
      <c r="AW16" s="460"/>
      <c r="AX16" s="461"/>
      <c r="AY16" s="461"/>
      <c r="AZ16" s="461"/>
      <c r="BA16" s="648"/>
      <c r="BD16" s="578"/>
      <c r="BE16" s="579"/>
      <c r="BF16" s="580"/>
      <c r="BG16" s="586" t="s">
        <v>69</v>
      </c>
      <c r="BH16" s="587"/>
      <c r="BI16" s="587"/>
      <c r="BJ16" s="587"/>
      <c r="BK16" s="587"/>
      <c r="BL16" s="587"/>
      <c r="BM16" s="587"/>
      <c r="BN16" s="587"/>
      <c r="BO16" s="587"/>
      <c r="BP16" s="587"/>
      <c r="BQ16" s="587"/>
      <c r="BR16" s="587"/>
      <c r="BS16" s="587"/>
      <c r="BT16" s="587"/>
      <c r="BU16" s="588"/>
      <c r="BX16" s="430">
        <f>BG23</f>
        <v>0</v>
      </c>
      <c r="BY16" s="431">
        <v>1</v>
      </c>
      <c r="BZ16" s="431">
        <f>BG24</f>
        <v>0</v>
      </c>
    </row>
    <row r="17" spans="1:78" ht="27" customHeight="1" x14ac:dyDescent="0.15">
      <c r="A17" s="413">
        <v>1</v>
      </c>
      <c r="B17" s="626">
        <f>IF(COUNT(N17:AC17)=0,1,"①")</f>
        <v>1</v>
      </c>
      <c r="C17" s="460"/>
      <c r="D17" s="460"/>
      <c r="E17" s="460" t="s">
        <v>309</v>
      </c>
      <c r="F17" s="460"/>
      <c r="G17" s="460"/>
      <c r="H17" s="460"/>
      <c r="I17" s="460"/>
      <c r="J17" s="460"/>
      <c r="K17" s="460"/>
      <c r="L17" s="460"/>
      <c r="M17" s="460"/>
      <c r="N17" s="519" t="str">
        <f>'様式1-10-1'!$F$37</f>
        <v/>
      </c>
      <c r="O17" s="519"/>
      <c r="P17" s="519"/>
      <c r="Q17" s="519"/>
      <c r="R17" s="519"/>
      <c r="S17" s="519"/>
      <c r="T17" s="519"/>
      <c r="U17" s="519"/>
      <c r="V17" s="514" t="str">
        <f>'様式1-10-2'!$F$37</f>
        <v/>
      </c>
      <c r="W17" s="515"/>
      <c r="X17" s="515"/>
      <c r="Y17" s="515"/>
      <c r="Z17" s="515"/>
      <c r="AA17" s="515"/>
      <c r="AB17" s="515"/>
      <c r="AC17" s="516"/>
      <c r="AD17" s="513" t="str">
        <f ca="1">IFERROR(VLOOKUP($E17,'様式1-4'!$T$3:$Z$12,2,0),"")</f>
        <v/>
      </c>
      <c r="AE17" s="513"/>
      <c r="AF17" s="513"/>
      <c r="AG17" s="513"/>
      <c r="AH17" s="513" t="str">
        <f ca="1">IFERROR(VLOOKUP($E17,'様式1-4'!$T$3:$Z$12,3,0),"")</f>
        <v/>
      </c>
      <c r="AI17" s="513"/>
      <c r="AJ17" s="513"/>
      <c r="AK17" s="513"/>
      <c r="AL17" s="513" t="str">
        <f ca="1">IFERROR(VLOOKUP($E17,'様式1-4'!$T$3:$Z$12,4,0),"")</f>
        <v/>
      </c>
      <c r="AM17" s="513"/>
      <c r="AN17" s="513"/>
      <c r="AO17" s="513"/>
      <c r="AP17" s="513" t="str">
        <f ca="1">IFERROR(VLOOKUP($E17,'様式1-4'!$T$3:$Z$12,5,0),"")</f>
        <v/>
      </c>
      <c r="AQ17" s="513"/>
      <c r="AR17" s="513"/>
      <c r="AS17" s="513"/>
      <c r="AT17" s="513" t="str">
        <f ca="1">IFERROR(VLOOKUP($E17,'様式1-4'!$T$3:$Z$12,6,0),"")</f>
        <v/>
      </c>
      <c r="AU17" s="513"/>
      <c r="AV17" s="513"/>
      <c r="AW17" s="513"/>
      <c r="AX17" s="513" t="str">
        <f ca="1">IFERROR(VLOOKUP($E17,'様式1-4'!$T$3:$Z$12,7,0),"")</f>
        <v/>
      </c>
      <c r="AY17" s="513"/>
      <c r="AZ17" s="513"/>
      <c r="BA17" s="520"/>
      <c r="BD17" s="578"/>
      <c r="BE17" s="579"/>
      <c r="BF17" s="580"/>
      <c r="BG17" s="628" t="s">
        <v>420</v>
      </c>
      <c r="BH17" s="629"/>
      <c r="BI17" s="630"/>
      <c r="BJ17" s="630"/>
      <c r="BK17" s="630"/>
      <c r="BL17" s="630"/>
      <c r="BM17" s="630"/>
      <c r="BN17" s="630"/>
      <c r="BO17" s="630"/>
      <c r="BP17" s="630"/>
      <c r="BQ17" s="630"/>
      <c r="BR17" s="630"/>
      <c r="BS17" s="630"/>
      <c r="BT17" s="630"/>
      <c r="BU17" s="631"/>
      <c r="BX17" s="430">
        <f>BG27</f>
        <v>0</v>
      </c>
      <c r="BY17" s="431">
        <v>2</v>
      </c>
      <c r="BZ17" s="431">
        <f>BG28</f>
        <v>0</v>
      </c>
    </row>
    <row r="18" spans="1:78" ht="27" customHeight="1" thickBot="1" x14ac:dyDescent="0.2">
      <c r="A18" s="413">
        <v>2</v>
      </c>
      <c r="B18" s="626">
        <f>IF(COUNT(N18:AC18)=0,2,"②")</f>
        <v>2</v>
      </c>
      <c r="C18" s="460"/>
      <c r="D18" s="460"/>
      <c r="E18" s="460" t="s">
        <v>191</v>
      </c>
      <c r="F18" s="460"/>
      <c r="G18" s="460"/>
      <c r="H18" s="460"/>
      <c r="I18" s="460"/>
      <c r="J18" s="460"/>
      <c r="K18" s="460"/>
      <c r="L18" s="460"/>
      <c r="M18" s="460"/>
      <c r="N18" s="519" t="str">
        <f>'様式1-10-1'!$G$37</f>
        <v/>
      </c>
      <c r="O18" s="519"/>
      <c r="P18" s="519"/>
      <c r="Q18" s="519"/>
      <c r="R18" s="519"/>
      <c r="S18" s="519"/>
      <c r="T18" s="519"/>
      <c r="U18" s="519"/>
      <c r="V18" s="514" t="str">
        <f>'様式1-10-2'!$G$37</f>
        <v/>
      </c>
      <c r="W18" s="515"/>
      <c r="X18" s="515"/>
      <c r="Y18" s="515"/>
      <c r="Z18" s="515"/>
      <c r="AA18" s="515"/>
      <c r="AB18" s="515"/>
      <c r="AC18" s="516"/>
      <c r="AD18" s="513" t="str">
        <f ca="1">IFERROR(VLOOKUP($E18,'様式1-4'!$T$3:$Z$12,2,0),"")</f>
        <v/>
      </c>
      <c r="AE18" s="513"/>
      <c r="AF18" s="513"/>
      <c r="AG18" s="513"/>
      <c r="AH18" s="513" t="str">
        <f ca="1">IFERROR(VLOOKUP($E18,'様式1-4'!$T$3:$Z$12,3,0),"")</f>
        <v/>
      </c>
      <c r="AI18" s="513"/>
      <c r="AJ18" s="513"/>
      <c r="AK18" s="513"/>
      <c r="AL18" s="513" t="str">
        <f ca="1">IFERROR(VLOOKUP($E18,'様式1-4'!$T$3:$Z$12,4,0),"")</f>
        <v/>
      </c>
      <c r="AM18" s="513"/>
      <c r="AN18" s="513"/>
      <c r="AO18" s="513"/>
      <c r="AP18" s="513" t="str">
        <f ca="1">IFERROR(VLOOKUP($E18,'様式1-4'!$T$3:$Z$12,5,0),"")</f>
        <v/>
      </c>
      <c r="AQ18" s="513"/>
      <c r="AR18" s="513"/>
      <c r="AS18" s="513"/>
      <c r="AT18" s="513" t="str">
        <f ca="1">IFERROR(VLOOKUP($E18,'様式1-4'!$T$3:$Z$12,6,0),"")</f>
        <v/>
      </c>
      <c r="AU18" s="513"/>
      <c r="AV18" s="513"/>
      <c r="AW18" s="513"/>
      <c r="AX18" s="513" t="str">
        <f ca="1">IFERROR(VLOOKUP($E18,'様式1-4'!$T$3:$Z$12,7,0),"")</f>
        <v/>
      </c>
      <c r="AY18" s="513"/>
      <c r="AZ18" s="513"/>
      <c r="BA18" s="520"/>
      <c r="BD18" s="581"/>
      <c r="BE18" s="582"/>
      <c r="BF18" s="583"/>
      <c r="BG18" s="632"/>
      <c r="BH18" s="633"/>
      <c r="BI18" s="633"/>
      <c r="BJ18" s="633"/>
      <c r="BK18" s="633"/>
      <c r="BL18" s="633"/>
      <c r="BM18" s="633"/>
      <c r="BN18" s="633"/>
      <c r="BO18" s="633"/>
      <c r="BP18" s="633"/>
      <c r="BQ18" s="633"/>
      <c r="BR18" s="633"/>
      <c r="BS18" s="633"/>
      <c r="BT18" s="633"/>
      <c r="BU18" s="634"/>
      <c r="BX18" s="430">
        <f>BG31</f>
        <v>0</v>
      </c>
      <c r="BY18" s="431">
        <v>3</v>
      </c>
      <c r="BZ18" s="431">
        <f>BG32</f>
        <v>0</v>
      </c>
    </row>
    <row r="19" spans="1:78" ht="27" customHeight="1" thickTop="1" x14ac:dyDescent="0.15">
      <c r="A19" s="413">
        <v>3</v>
      </c>
      <c r="B19" s="626">
        <f>IF(COUNT(N19:AC19)=0,3,"③")</f>
        <v>3</v>
      </c>
      <c r="C19" s="460"/>
      <c r="D19" s="460"/>
      <c r="E19" s="460" t="s">
        <v>146</v>
      </c>
      <c r="F19" s="460"/>
      <c r="G19" s="460"/>
      <c r="H19" s="460"/>
      <c r="I19" s="460"/>
      <c r="J19" s="460"/>
      <c r="K19" s="460"/>
      <c r="L19" s="460"/>
      <c r="M19" s="460"/>
      <c r="N19" s="519" t="str">
        <f>'様式1-10-1'!$H$37</f>
        <v/>
      </c>
      <c r="O19" s="519"/>
      <c r="P19" s="519"/>
      <c r="Q19" s="519"/>
      <c r="R19" s="519"/>
      <c r="S19" s="519"/>
      <c r="T19" s="519"/>
      <c r="U19" s="519"/>
      <c r="V19" s="514" t="str">
        <f>'様式1-10-2'!$H$37</f>
        <v/>
      </c>
      <c r="W19" s="515"/>
      <c r="X19" s="515"/>
      <c r="Y19" s="515"/>
      <c r="Z19" s="515"/>
      <c r="AA19" s="515"/>
      <c r="AB19" s="515"/>
      <c r="AC19" s="516"/>
      <c r="AD19" s="513" t="str">
        <f ca="1">IFERROR(VLOOKUP($E19,'様式1-4'!$T$3:$Z$12,2,0),"")</f>
        <v/>
      </c>
      <c r="AE19" s="513"/>
      <c r="AF19" s="513"/>
      <c r="AG19" s="513"/>
      <c r="AH19" s="513" t="str">
        <f ca="1">IFERROR(VLOOKUP($E19,'様式1-4'!$T$3:$Z$12,3,0),"")</f>
        <v/>
      </c>
      <c r="AI19" s="513"/>
      <c r="AJ19" s="513"/>
      <c r="AK19" s="513"/>
      <c r="AL19" s="513" t="str">
        <f ca="1">IFERROR(VLOOKUP($E19,'様式1-4'!$T$3:$Z$12,4,0),"")</f>
        <v/>
      </c>
      <c r="AM19" s="513"/>
      <c r="AN19" s="513"/>
      <c r="AO19" s="513"/>
      <c r="AP19" s="513" t="str">
        <f ca="1">IFERROR(VLOOKUP($E19,'様式1-4'!$T$3:$Z$12,5,0),"")</f>
        <v/>
      </c>
      <c r="AQ19" s="513"/>
      <c r="AR19" s="513"/>
      <c r="AS19" s="513"/>
      <c r="AT19" s="513" t="str">
        <f ca="1">IFERROR(VLOOKUP($E19,'様式1-4'!$T$3:$Z$12,6,0),"")</f>
        <v/>
      </c>
      <c r="AU19" s="513"/>
      <c r="AV19" s="513"/>
      <c r="AW19" s="513"/>
      <c r="AX19" s="513" t="str">
        <f ca="1">IFERROR(VLOOKUP($E19,'様式1-4'!$T$3:$Z$12,7,0),"")</f>
        <v/>
      </c>
      <c r="AY19" s="513"/>
      <c r="AZ19" s="513"/>
      <c r="BA19" s="520"/>
      <c r="BD19" s="538" t="s">
        <v>70</v>
      </c>
      <c r="BE19" s="539"/>
      <c r="BF19" s="540"/>
      <c r="BG19" s="602">
        <v>3</v>
      </c>
      <c r="BH19" s="603"/>
      <c r="BI19" s="603"/>
      <c r="BJ19" s="603"/>
      <c r="BK19" s="603"/>
      <c r="BL19" s="644" t="s">
        <v>71</v>
      </c>
      <c r="BM19" s="645"/>
      <c r="BN19" s="645"/>
      <c r="BO19" s="645"/>
      <c r="BP19" s="645"/>
      <c r="BQ19" s="645"/>
      <c r="BR19" s="645"/>
      <c r="BS19" s="645"/>
      <c r="BT19" s="645"/>
      <c r="BU19" s="646"/>
    </row>
    <row r="20" spans="1:78" ht="27" customHeight="1" x14ac:dyDescent="0.15">
      <c r="A20" s="413">
        <v>4</v>
      </c>
      <c r="B20" s="626">
        <f>IF(COUNT(N20:AC20)=0,4,"④")</f>
        <v>4</v>
      </c>
      <c r="C20" s="460"/>
      <c r="D20" s="460"/>
      <c r="E20" s="460" t="s">
        <v>310</v>
      </c>
      <c r="F20" s="460"/>
      <c r="G20" s="460"/>
      <c r="H20" s="460"/>
      <c r="I20" s="460"/>
      <c r="J20" s="460"/>
      <c r="K20" s="460"/>
      <c r="L20" s="460"/>
      <c r="M20" s="460"/>
      <c r="N20" s="519" t="str">
        <f>'様式1-10-1'!$I$37</f>
        <v/>
      </c>
      <c r="O20" s="519"/>
      <c r="P20" s="519"/>
      <c r="Q20" s="519"/>
      <c r="R20" s="519"/>
      <c r="S20" s="519"/>
      <c r="T20" s="519"/>
      <c r="U20" s="519"/>
      <c r="V20" s="514" t="str">
        <f>'様式1-10-2'!$I$37</f>
        <v/>
      </c>
      <c r="W20" s="515"/>
      <c r="X20" s="515"/>
      <c r="Y20" s="515"/>
      <c r="Z20" s="515"/>
      <c r="AA20" s="515"/>
      <c r="AB20" s="515"/>
      <c r="AC20" s="516"/>
      <c r="AD20" s="513" t="str">
        <f ca="1">IFERROR(VLOOKUP($E20,'様式1-4'!$T$3:$Z$12,2,0),"")</f>
        <v/>
      </c>
      <c r="AE20" s="513"/>
      <c r="AF20" s="513"/>
      <c r="AG20" s="513"/>
      <c r="AH20" s="513" t="str">
        <f ca="1">IFERROR(VLOOKUP($E20,'様式1-4'!$T$3:$Z$12,3,0),"")</f>
        <v/>
      </c>
      <c r="AI20" s="513"/>
      <c r="AJ20" s="513"/>
      <c r="AK20" s="513"/>
      <c r="AL20" s="513" t="str">
        <f ca="1">IFERROR(VLOOKUP($E20,'様式1-4'!$T$3:$Z$12,4,0),"")</f>
        <v/>
      </c>
      <c r="AM20" s="513"/>
      <c r="AN20" s="513"/>
      <c r="AO20" s="513"/>
      <c r="AP20" s="513" t="str">
        <f ca="1">IFERROR(VLOOKUP($E20,'様式1-4'!$T$3:$Z$12,5,0),"")</f>
        <v/>
      </c>
      <c r="AQ20" s="513"/>
      <c r="AR20" s="513"/>
      <c r="AS20" s="513"/>
      <c r="AT20" s="513" t="str">
        <f ca="1">IFERROR(VLOOKUP($E20,'様式1-4'!$T$3:$Z$12,6,0),"")</f>
        <v/>
      </c>
      <c r="AU20" s="513"/>
      <c r="AV20" s="513"/>
      <c r="AW20" s="513"/>
      <c r="AX20" s="513" t="str">
        <f ca="1">IFERROR(VLOOKUP($E20,'様式1-4'!$T$3:$Z$12,7,0),"")</f>
        <v/>
      </c>
      <c r="AY20" s="513"/>
      <c r="AZ20" s="513"/>
      <c r="BA20" s="520"/>
      <c r="BD20" s="541"/>
      <c r="BE20" s="542"/>
      <c r="BF20" s="543"/>
      <c r="BG20" s="635" t="s">
        <v>283</v>
      </c>
      <c r="BH20" s="636"/>
      <c r="BI20" s="636"/>
      <c r="BJ20" s="636"/>
      <c r="BK20" s="636"/>
      <c r="BL20" s="636"/>
      <c r="BM20" s="636"/>
      <c r="BN20" s="636"/>
      <c r="BO20" s="636"/>
      <c r="BP20" s="636"/>
      <c r="BQ20" s="636"/>
      <c r="BR20" s="636"/>
      <c r="BS20" s="636"/>
      <c r="BT20" s="636"/>
      <c r="BU20" s="637"/>
      <c r="BV20" s="556" t="s">
        <v>285</v>
      </c>
      <c r="BW20" s="557"/>
    </row>
    <row r="21" spans="1:78" ht="27" customHeight="1" x14ac:dyDescent="0.15">
      <c r="A21" s="413">
        <v>5</v>
      </c>
      <c r="B21" s="626">
        <f>IF(COUNT(N21:AC21)=0,5,"⑤")</f>
        <v>5</v>
      </c>
      <c r="C21" s="460"/>
      <c r="D21" s="460"/>
      <c r="E21" s="627" t="s">
        <v>311</v>
      </c>
      <c r="F21" s="627"/>
      <c r="G21" s="627"/>
      <c r="H21" s="627"/>
      <c r="I21" s="627"/>
      <c r="J21" s="627"/>
      <c r="K21" s="627"/>
      <c r="L21" s="627"/>
      <c r="M21" s="627"/>
      <c r="N21" s="519" t="str">
        <f>'様式1-10-1'!$J$37</f>
        <v/>
      </c>
      <c r="O21" s="519"/>
      <c r="P21" s="519"/>
      <c r="Q21" s="519"/>
      <c r="R21" s="519"/>
      <c r="S21" s="519"/>
      <c r="T21" s="519"/>
      <c r="U21" s="519"/>
      <c r="V21" s="514" t="str">
        <f>'様式1-10-2'!$J$37</f>
        <v/>
      </c>
      <c r="W21" s="515"/>
      <c r="X21" s="515"/>
      <c r="Y21" s="515"/>
      <c r="Z21" s="515"/>
      <c r="AA21" s="515"/>
      <c r="AB21" s="515"/>
      <c r="AC21" s="516"/>
      <c r="AD21" s="513" t="str">
        <f ca="1">IFERROR(VLOOKUP($E21,'様式1-4'!$T$3:$Z$12,2,0),"")</f>
        <v/>
      </c>
      <c r="AE21" s="513"/>
      <c r="AF21" s="513"/>
      <c r="AG21" s="513"/>
      <c r="AH21" s="513" t="str">
        <f ca="1">IFERROR(VLOOKUP($E21,'様式1-4'!$T$3:$Z$12,3,0),"")</f>
        <v/>
      </c>
      <c r="AI21" s="513"/>
      <c r="AJ21" s="513"/>
      <c r="AK21" s="513"/>
      <c r="AL21" s="513" t="str">
        <f ca="1">IFERROR(VLOOKUP($E21,'様式1-4'!$T$3:$Z$12,4,0),"")</f>
        <v/>
      </c>
      <c r="AM21" s="513"/>
      <c r="AN21" s="513"/>
      <c r="AO21" s="513"/>
      <c r="AP21" s="513" t="str">
        <f ca="1">IFERROR(VLOOKUP($E21,'様式1-4'!$T$3:$Z$12,5,0),"")</f>
        <v/>
      </c>
      <c r="AQ21" s="513"/>
      <c r="AR21" s="513"/>
      <c r="AS21" s="513"/>
      <c r="AT21" s="513" t="str">
        <f ca="1">IFERROR(VLOOKUP($E21,'様式1-4'!$T$3:$Z$12,6,0),"")</f>
        <v/>
      </c>
      <c r="AU21" s="513"/>
      <c r="AV21" s="513"/>
      <c r="AW21" s="513"/>
      <c r="AX21" s="513" t="str">
        <f ca="1">IFERROR(VLOOKUP($E21,'様式1-4'!$T$3:$Z$12,7,0),"")</f>
        <v/>
      </c>
      <c r="AY21" s="513"/>
      <c r="AZ21" s="513"/>
      <c r="BA21" s="520"/>
      <c r="BD21" s="541"/>
      <c r="BE21" s="542"/>
      <c r="BF21" s="543"/>
      <c r="BG21" s="638"/>
      <c r="BH21" s="639"/>
      <c r="BI21" s="639"/>
      <c r="BJ21" s="639"/>
      <c r="BK21" s="639"/>
      <c r="BL21" s="639"/>
      <c r="BM21" s="639"/>
      <c r="BN21" s="639"/>
      <c r="BO21" s="639"/>
      <c r="BP21" s="639"/>
      <c r="BQ21" s="639"/>
      <c r="BR21" s="639"/>
      <c r="BS21" s="639"/>
      <c r="BT21" s="639"/>
      <c r="BU21" s="640"/>
      <c r="BV21" s="558">
        <f>LEN(BG20)</f>
        <v>20</v>
      </c>
      <c r="BW21" s="559"/>
    </row>
    <row r="22" spans="1:78" ht="27" customHeight="1" thickBot="1" x14ac:dyDescent="0.2">
      <c r="A22" s="413">
        <v>6</v>
      </c>
      <c r="B22" s="626">
        <f>IF(COUNT(N22:AC22)=0,6,"⑥")</f>
        <v>6</v>
      </c>
      <c r="C22" s="460"/>
      <c r="D22" s="460"/>
      <c r="E22" s="460" t="s">
        <v>312</v>
      </c>
      <c r="F22" s="460"/>
      <c r="G22" s="460"/>
      <c r="H22" s="460"/>
      <c r="I22" s="460"/>
      <c r="J22" s="460"/>
      <c r="K22" s="460"/>
      <c r="L22" s="460"/>
      <c r="M22" s="460"/>
      <c r="N22" s="519" t="str">
        <f>'様式1-10-1'!$K$37</f>
        <v/>
      </c>
      <c r="O22" s="519"/>
      <c r="P22" s="519"/>
      <c r="Q22" s="519"/>
      <c r="R22" s="519"/>
      <c r="S22" s="519"/>
      <c r="T22" s="519"/>
      <c r="U22" s="519"/>
      <c r="V22" s="514" t="str">
        <f>'様式1-10-2'!$K$37</f>
        <v/>
      </c>
      <c r="W22" s="515"/>
      <c r="X22" s="515"/>
      <c r="Y22" s="515"/>
      <c r="Z22" s="515"/>
      <c r="AA22" s="515"/>
      <c r="AB22" s="515"/>
      <c r="AC22" s="516"/>
      <c r="AD22" s="513" t="str">
        <f ca="1">IFERROR(VLOOKUP($E22,'様式1-4'!$T$3:$Z$12,2,0),"")</f>
        <v/>
      </c>
      <c r="AE22" s="513"/>
      <c r="AF22" s="513"/>
      <c r="AG22" s="513"/>
      <c r="AH22" s="513" t="str">
        <f ca="1">IFERROR(VLOOKUP($E22,'様式1-4'!$T$3:$Z$12,3,0),"")</f>
        <v/>
      </c>
      <c r="AI22" s="513"/>
      <c r="AJ22" s="513"/>
      <c r="AK22" s="513"/>
      <c r="AL22" s="513" t="str">
        <f ca="1">IFERROR(VLOOKUP($E22,'様式1-4'!$T$3:$Z$12,4,0),"")</f>
        <v/>
      </c>
      <c r="AM22" s="513"/>
      <c r="AN22" s="513"/>
      <c r="AO22" s="513"/>
      <c r="AP22" s="513" t="str">
        <f ca="1">IFERROR(VLOOKUP($E22,'様式1-4'!$T$3:$Z$12,5,0),"")</f>
        <v/>
      </c>
      <c r="AQ22" s="513"/>
      <c r="AR22" s="513"/>
      <c r="AS22" s="513"/>
      <c r="AT22" s="513" t="str">
        <f ca="1">IFERROR(VLOOKUP($E22,'様式1-4'!$T$3:$Z$12,6,0),"")</f>
        <v/>
      </c>
      <c r="AU22" s="513"/>
      <c r="AV22" s="513"/>
      <c r="AW22" s="513"/>
      <c r="AX22" s="513" t="str">
        <f ca="1">IFERROR(VLOOKUP($E22,'様式1-4'!$T$3:$Z$12,7,0),"")</f>
        <v/>
      </c>
      <c r="AY22" s="513"/>
      <c r="AZ22" s="513"/>
      <c r="BA22" s="520"/>
      <c r="BD22" s="544"/>
      <c r="BE22" s="545"/>
      <c r="BF22" s="546"/>
      <c r="BG22" s="641"/>
      <c r="BH22" s="642"/>
      <c r="BI22" s="642"/>
      <c r="BJ22" s="642"/>
      <c r="BK22" s="642"/>
      <c r="BL22" s="642"/>
      <c r="BM22" s="642"/>
      <c r="BN22" s="642"/>
      <c r="BO22" s="642"/>
      <c r="BP22" s="642"/>
      <c r="BQ22" s="642"/>
      <c r="BR22" s="642"/>
      <c r="BS22" s="642"/>
      <c r="BT22" s="642"/>
      <c r="BU22" s="643"/>
      <c r="BV22" s="8"/>
    </row>
    <row r="23" spans="1:78" ht="27" customHeight="1" thickTop="1" x14ac:dyDescent="0.15">
      <c r="A23" s="413">
        <v>7</v>
      </c>
      <c r="B23" s="626">
        <f>IF(COUNT(N23:AC23)=0,7,"⑦")</f>
        <v>7</v>
      </c>
      <c r="C23" s="460"/>
      <c r="D23" s="460"/>
      <c r="E23" s="460" t="s">
        <v>313</v>
      </c>
      <c r="F23" s="460"/>
      <c r="G23" s="460"/>
      <c r="H23" s="460"/>
      <c r="I23" s="460"/>
      <c r="J23" s="460"/>
      <c r="K23" s="460"/>
      <c r="L23" s="460"/>
      <c r="M23" s="460"/>
      <c r="N23" s="519" t="str">
        <f>'様式1-10-1'!$L$37</f>
        <v/>
      </c>
      <c r="O23" s="519"/>
      <c r="P23" s="519"/>
      <c r="Q23" s="519"/>
      <c r="R23" s="519"/>
      <c r="S23" s="519"/>
      <c r="T23" s="519"/>
      <c r="U23" s="519"/>
      <c r="V23" s="514" t="str">
        <f>'様式1-10-2'!$L$37</f>
        <v/>
      </c>
      <c r="W23" s="515"/>
      <c r="X23" s="515"/>
      <c r="Y23" s="515"/>
      <c r="Z23" s="515"/>
      <c r="AA23" s="515"/>
      <c r="AB23" s="515"/>
      <c r="AC23" s="516"/>
      <c r="AD23" s="513" t="str">
        <f ca="1">IFERROR(VLOOKUP($E23,'様式1-4'!$T$3:$Z$12,2,0),"")</f>
        <v/>
      </c>
      <c r="AE23" s="513"/>
      <c r="AF23" s="513"/>
      <c r="AG23" s="513"/>
      <c r="AH23" s="513" t="str">
        <f ca="1">IFERROR(VLOOKUP($E23,'様式1-4'!$T$3:$Z$12,3,0),"")</f>
        <v/>
      </c>
      <c r="AI23" s="513"/>
      <c r="AJ23" s="513"/>
      <c r="AK23" s="513"/>
      <c r="AL23" s="513" t="str">
        <f ca="1">IFERROR(VLOOKUP($E23,'様式1-4'!$T$3:$Z$12,4,0),"")</f>
        <v/>
      </c>
      <c r="AM23" s="513"/>
      <c r="AN23" s="513"/>
      <c r="AO23" s="513"/>
      <c r="AP23" s="513" t="str">
        <f ca="1">IFERROR(VLOOKUP($E23,'様式1-4'!$T$3:$Z$12,5,0),"")</f>
        <v/>
      </c>
      <c r="AQ23" s="513"/>
      <c r="AR23" s="513"/>
      <c r="AS23" s="513"/>
      <c r="AT23" s="513" t="str">
        <f ca="1">IFERROR(VLOOKUP($E23,'様式1-4'!$T$3:$Z$12,6,0),"")</f>
        <v/>
      </c>
      <c r="AU23" s="513"/>
      <c r="AV23" s="513"/>
      <c r="AW23" s="513"/>
      <c r="AX23" s="513" t="str">
        <f ca="1">IFERROR(VLOOKUP($E23,'様式1-4'!$T$3:$Z$12,7,0),"")</f>
        <v/>
      </c>
      <c r="AY23" s="513"/>
      <c r="AZ23" s="513"/>
      <c r="BA23" s="520"/>
      <c r="BD23" s="527">
        <v>1</v>
      </c>
      <c r="BE23" s="528"/>
      <c r="BF23" s="529"/>
      <c r="BG23" s="536"/>
      <c r="BH23" s="537"/>
      <c r="BI23" s="537"/>
      <c r="BJ23" s="537"/>
      <c r="BK23" s="537"/>
      <c r="BL23" s="560" t="str">
        <f>IFERROR(VLOOKUP(BG23,$A$17:$M$35,5,0),"")</f>
        <v/>
      </c>
      <c r="BM23" s="561"/>
      <c r="BN23" s="561"/>
      <c r="BO23" s="561"/>
      <c r="BP23" s="561"/>
      <c r="BQ23" s="561"/>
      <c r="BR23" s="561"/>
      <c r="BS23" s="561"/>
      <c r="BT23" s="561"/>
      <c r="BU23" s="562"/>
      <c r="BV23" s="8"/>
    </row>
    <row r="24" spans="1:78" ht="27" customHeight="1" x14ac:dyDescent="0.15">
      <c r="A24" s="413">
        <v>8</v>
      </c>
      <c r="B24" s="626">
        <f>IF(COUNT(N24:AC24)=0,8,"⑧")</f>
        <v>8</v>
      </c>
      <c r="C24" s="460"/>
      <c r="D24" s="460"/>
      <c r="E24" s="460" t="s">
        <v>314</v>
      </c>
      <c r="F24" s="460"/>
      <c r="G24" s="460"/>
      <c r="H24" s="460"/>
      <c r="I24" s="460"/>
      <c r="J24" s="460"/>
      <c r="K24" s="460"/>
      <c r="L24" s="460"/>
      <c r="M24" s="460"/>
      <c r="N24" s="519" t="str">
        <f>'様式1-10-1'!$M$37</f>
        <v/>
      </c>
      <c r="O24" s="519"/>
      <c r="P24" s="519"/>
      <c r="Q24" s="519"/>
      <c r="R24" s="519"/>
      <c r="S24" s="519"/>
      <c r="T24" s="519"/>
      <c r="U24" s="519"/>
      <c r="V24" s="514" t="str">
        <f>'様式1-10-2'!$M$37</f>
        <v/>
      </c>
      <c r="W24" s="515"/>
      <c r="X24" s="515"/>
      <c r="Y24" s="515"/>
      <c r="Z24" s="515"/>
      <c r="AA24" s="515"/>
      <c r="AB24" s="515"/>
      <c r="AC24" s="516"/>
      <c r="AD24" s="513" t="str">
        <f ca="1">IFERROR(VLOOKUP($E24,'様式1-4'!$T$3:$Z$12,2,0),"")</f>
        <v/>
      </c>
      <c r="AE24" s="513"/>
      <c r="AF24" s="513"/>
      <c r="AG24" s="513"/>
      <c r="AH24" s="513" t="str">
        <f ca="1">IFERROR(VLOOKUP($E24,'様式1-4'!$T$3:$Z$12,3,0),"")</f>
        <v/>
      </c>
      <c r="AI24" s="513"/>
      <c r="AJ24" s="513"/>
      <c r="AK24" s="513"/>
      <c r="AL24" s="513" t="str">
        <f ca="1">IFERROR(VLOOKUP($E24,'様式1-4'!$T$3:$Z$12,4,0),"")</f>
        <v/>
      </c>
      <c r="AM24" s="513"/>
      <c r="AN24" s="513"/>
      <c r="AO24" s="513"/>
      <c r="AP24" s="513" t="str">
        <f ca="1">IFERROR(VLOOKUP($E24,'様式1-4'!$T$3:$Z$12,5,0),"")</f>
        <v/>
      </c>
      <c r="AQ24" s="513"/>
      <c r="AR24" s="513"/>
      <c r="AS24" s="513"/>
      <c r="AT24" s="513" t="str">
        <f ca="1">IFERROR(VLOOKUP($E24,'様式1-4'!$T$3:$Z$12,6,0),"")</f>
        <v/>
      </c>
      <c r="AU24" s="513"/>
      <c r="AV24" s="513"/>
      <c r="AW24" s="513"/>
      <c r="AX24" s="513" t="str">
        <f ca="1">IFERROR(VLOOKUP($E24,'様式1-4'!$T$3:$Z$12,7,0),"")</f>
        <v/>
      </c>
      <c r="AY24" s="513"/>
      <c r="AZ24" s="513"/>
      <c r="BA24" s="520"/>
      <c r="BD24" s="530"/>
      <c r="BE24" s="531"/>
      <c r="BF24" s="532"/>
      <c r="BG24" s="566"/>
      <c r="BH24" s="567"/>
      <c r="BI24" s="567"/>
      <c r="BJ24" s="567"/>
      <c r="BK24" s="567"/>
      <c r="BL24" s="567"/>
      <c r="BM24" s="567"/>
      <c r="BN24" s="567"/>
      <c r="BO24" s="567"/>
      <c r="BP24" s="567"/>
      <c r="BQ24" s="567"/>
      <c r="BR24" s="567"/>
      <c r="BS24" s="567"/>
      <c r="BT24" s="567"/>
      <c r="BU24" s="568"/>
      <c r="BV24" s="556" t="s">
        <v>285</v>
      </c>
      <c r="BW24" s="557"/>
    </row>
    <row r="25" spans="1:78" ht="27" customHeight="1" x14ac:dyDescent="0.15">
      <c r="A25" s="413">
        <v>9</v>
      </c>
      <c r="B25" s="626">
        <f>IF(COUNT(N25:AC25)=0,9,"⑨")</f>
        <v>9</v>
      </c>
      <c r="C25" s="460"/>
      <c r="D25" s="460"/>
      <c r="E25" s="460" t="s">
        <v>151</v>
      </c>
      <c r="F25" s="460"/>
      <c r="G25" s="460"/>
      <c r="H25" s="460"/>
      <c r="I25" s="460"/>
      <c r="J25" s="460"/>
      <c r="K25" s="460"/>
      <c r="L25" s="460"/>
      <c r="M25" s="460"/>
      <c r="N25" s="519" t="str">
        <f>'様式1-10-1'!$N$37</f>
        <v/>
      </c>
      <c r="O25" s="519"/>
      <c r="P25" s="519"/>
      <c r="Q25" s="519"/>
      <c r="R25" s="519"/>
      <c r="S25" s="519"/>
      <c r="T25" s="519"/>
      <c r="U25" s="519"/>
      <c r="V25" s="514" t="str">
        <f>'様式1-10-2'!$N$37</f>
        <v/>
      </c>
      <c r="W25" s="515"/>
      <c r="X25" s="515"/>
      <c r="Y25" s="515"/>
      <c r="Z25" s="515"/>
      <c r="AA25" s="515"/>
      <c r="AB25" s="515"/>
      <c r="AC25" s="516"/>
      <c r="AD25" s="513" t="str">
        <f ca="1">IFERROR(VLOOKUP($E25,'様式1-4'!$T$3:$Z$12,2,0),"")</f>
        <v/>
      </c>
      <c r="AE25" s="513"/>
      <c r="AF25" s="513"/>
      <c r="AG25" s="513"/>
      <c r="AH25" s="513" t="str">
        <f ca="1">IFERROR(VLOOKUP($E25,'様式1-4'!$T$3:$Z$12,3,0),"")</f>
        <v/>
      </c>
      <c r="AI25" s="513"/>
      <c r="AJ25" s="513"/>
      <c r="AK25" s="513"/>
      <c r="AL25" s="513" t="str">
        <f ca="1">IFERROR(VLOOKUP($E25,'様式1-4'!$T$3:$Z$12,4,0),"")</f>
        <v/>
      </c>
      <c r="AM25" s="513"/>
      <c r="AN25" s="513"/>
      <c r="AO25" s="513"/>
      <c r="AP25" s="513" t="str">
        <f ca="1">IFERROR(VLOOKUP($E25,'様式1-4'!$T$3:$Z$12,5,0),"")</f>
        <v/>
      </c>
      <c r="AQ25" s="513"/>
      <c r="AR25" s="513"/>
      <c r="AS25" s="513"/>
      <c r="AT25" s="513" t="str">
        <f ca="1">IFERROR(VLOOKUP($E25,'様式1-4'!$T$3:$Z$12,6,0),"")</f>
        <v/>
      </c>
      <c r="AU25" s="513"/>
      <c r="AV25" s="513"/>
      <c r="AW25" s="513"/>
      <c r="AX25" s="513" t="str">
        <f ca="1">IFERROR(VLOOKUP($E25,'様式1-4'!$T$3:$Z$12,7,0),"")</f>
        <v/>
      </c>
      <c r="AY25" s="513"/>
      <c r="AZ25" s="513"/>
      <c r="BA25" s="520"/>
      <c r="BD25" s="530"/>
      <c r="BE25" s="531"/>
      <c r="BF25" s="532"/>
      <c r="BG25" s="569"/>
      <c r="BH25" s="570"/>
      <c r="BI25" s="570"/>
      <c r="BJ25" s="570"/>
      <c r="BK25" s="570"/>
      <c r="BL25" s="570"/>
      <c r="BM25" s="570"/>
      <c r="BN25" s="570"/>
      <c r="BO25" s="570"/>
      <c r="BP25" s="570"/>
      <c r="BQ25" s="570"/>
      <c r="BR25" s="570"/>
      <c r="BS25" s="570"/>
      <c r="BT25" s="570"/>
      <c r="BU25" s="571"/>
      <c r="BV25" s="558">
        <f>LEN(BG24)</f>
        <v>0</v>
      </c>
      <c r="BW25" s="559"/>
    </row>
    <row r="26" spans="1:78" ht="27" customHeight="1" thickBot="1" x14ac:dyDescent="0.2">
      <c r="A26" s="413">
        <v>10</v>
      </c>
      <c r="B26" s="626">
        <f>IF(COUNT(N26:AC26)=0,10,"⑩")</f>
        <v>10</v>
      </c>
      <c r="C26" s="460"/>
      <c r="D26" s="460"/>
      <c r="E26" s="460" t="s">
        <v>315</v>
      </c>
      <c r="F26" s="460"/>
      <c r="G26" s="460"/>
      <c r="H26" s="460"/>
      <c r="I26" s="460"/>
      <c r="J26" s="460"/>
      <c r="K26" s="460"/>
      <c r="L26" s="460"/>
      <c r="M26" s="460"/>
      <c r="N26" s="519" t="str">
        <f>'様式1-10-1'!$O$37</f>
        <v/>
      </c>
      <c r="O26" s="519"/>
      <c r="P26" s="519"/>
      <c r="Q26" s="519"/>
      <c r="R26" s="519"/>
      <c r="S26" s="519"/>
      <c r="T26" s="519"/>
      <c r="U26" s="519"/>
      <c r="V26" s="514" t="str">
        <f>'様式1-10-2'!$O$37</f>
        <v/>
      </c>
      <c r="W26" s="515"/>
      <c r="X26" s="515"/>
      <c r="Y26" s="515"/>
      <c r="Z26" s="515"/>
      <c r="AA26" s="515"/>
      <c r="AB26" s="515"/>
      <c r="AC26" s="516"/>
      <c r="AD26" s="513" t="str">
        <f ca="1">IFERROR(VLOOKUP($E26,'様式1-4'!$T$3:$Z$12,2,0),"")</f>
        <v/>
      </c>
      <c r="AE26" s="513"/>
      <c r="AF26" s="513"/>
      <c r="AG26" s="513"/>
      <c r="AH26" s="513" t="str">
        <f ca="1">IFERROR(VLOOKUP($E26,'様式1-4'!$T$3:$Z$12,3,0),"")</f>
        <v/>
      </c>
      <c r="AI26" s="513"/>
      <c r="AJ26" s="513"/>
      <c r="AK26" s="513"/>
      <c r="AL26" s="513" t="str">
        <f ca="1">IFERROR(VLOOKUP($E26,'様式1-4'!$T$3:$Z$12,4,0),"")</f>
        <v/>
      </c>
      <c r="AM26" s="513"/>
      <c r="AN26" s="513"/>
      <c r="AO26" s="513"/>
      <c r="AP26" s="513" t="str">
        <f ca="1">IFERROR(VLOOKUP($E26,'様式1-4'!$T$3:$Z$12,5,0),"")</f>
        <v/>
      </c>
      <c r="AQ26" s="513"/>
      <c r="AR26" s="513"/>
      <c r="AS26" s="513"/>
      <c r="AT26" s="513" t="str">
        <f ca="1">IFERROR(VLOOKUP($E26,'様式1-4'!$T$3:$Z$12,6,0),"")</f>
        <v/>
      </c>
      <c r="AU26" s="513"/>
      <c r="AV26" s="513"/>
      <c r="AW26" s="513"/>
      <c r="AX26" s="513" t="str">
        <f ca="1">IFERROR(VLOOKUP($E26,'様式1-4'!$T$3:$Z$12,7,0),"")</f>
        <v/>
      </c>
      <c r="AY26" s="513"/>
      <c r="AZ26" s="513"/>
      <c r="BA26" s="520"/>
      <c r="BD26" s="563"/>
      <c r="BE26" s="564"/>
      <c r="BF26" s="565"/>
      <c r="BG26" s="572"/>
      <c r="BH26" s="573"/>
      <c r="BI26" s="573"/>
      <c r="BJ26" s="573"/>
      <c r="BK26" s="573"/>
      <c r="BL26" s="573"/>
      <c r="BM26" s="573"/>
      <c r="BN26" s="573"/>
      <c r="BO26" s="573"/>
      <c r="BP26" s="573"/>
      <c r="BQ26" s="573"/>
      <c r="BR26" s="573"/>
      <c r="BS26" s="573"/>
      <c r="BT26" s="573"/>
      <c r="BU26" s="574"/>
      <c r="BV26" s="8"/>
    </row>
    <row r="27" spans="1:78" ht="27" customHeight="1" thickTop="1" x14ac:dyDescent="0.15">
      <c r="A27" s="413">
        <v>11</v>
      </c>
      <c r="B27" s="626">
        <f>IF(COUNT(N27:AC27)=0,11,"⑪")</f>
        <v>11</v>
      </c>
      <c r="C27" s="460"/>
      <c r="D27" s="460"/>
      <c r="E27" s="460" t="s">
        <v>316</v>
      </c>
      <c r="F27" s="460"/>
      <c r="G27" s="460"/>
      <c r="H27" s="460"/>
      <c r="I27" s="460"/>
      <c r="J27" s="460"/>
      <c r="K27" s="460"/>
      <c r="L27" s="460"/>
      <c r="M27" s="460"/>
      <c r="N27" s="519" t="str">
        <f>'様式1-10-1'!$P$37</f>
        <v/>
      </c>
      <c r="O27" s="519"/>
      <c r="P27" s="519"/>
      <c r="Q27" s="519"/>
      <c r="R27" s="519"/>
      <c r="S27" s="519"/>
      <c r="T27" s="519"/>
      <c r="U27" s="519"/>
      <c r="V27" s="514" t="str">
        <f>'様式1-10-2'!$P$37</f>
        <v/>
      </c>
      <c r="W27" s="515"/>
      <c r="X27" s="515"/>
      <c r="Y27" s="515"/>
      <c r="Z27" s="515"/>
      <c r="AA27" s="515"/>
      <c r="AB27" s="515"/>
      <c r="AC27" s="516"/>
      <c r="AD27" s="513" t="str">
        <f ca="1">IFERROR(VLOOKUP($E27,'様式1-4'!$T$3:$Z$12,2,0),"")</f>
        <v/>
      </c>
      <c r="AE27" s="513"/>
      <c r="AF27" s="513"/>
      <c r="AG27" s="513"/>
      <c r="AH27" s="513" t="str">
        <f ca="1">IFERROR(VLOOKUP($E27,'様式1-4'!$T$3:$Z$12,3,0),"")</f>
        <v/>
      </c>
      <c r="AI27" s="513"/>
      <c r="AJ27" s="513"/>
      <c r="AK27" s="513"/>
      <c r="AL27" s="513" t="str">
        <f ca="1">IFERROR(VLOOKUP($E27,'様式1-4'!$T$3:$Z$12,4,0),"")</f>
        <v/>
      </c>
      <c r="AM27" s="513"/>
      <c r="AN27" s="513"/>
      <c r="AO27" s="513"/>
      <c r="AP27" s="513" t="str">
        <f ca="1">IFERROR(VLOOKUP($E27,'様式1-4'!$T$3:$Z$12,5,0),"")</f>
        <v/>
      </c>
      <c r="AQ27" s="513"/>
      <c r="AR27" s="513"/>
      <c r="AS27" s="513"/>
      <c r="AT27" s="513" t="str">
        <f ca="1">IFERROR(VLOOKUP($E27,'様式1-4'!$T$3:$Z$12,6,0),"")</f>
        <v/>
      </c>
      <c r="AU27" s="513"/>
      <c r="AV27" s="513"/>
      <c r="AW27" s="513"/>
      <c r="AX27" s="513" t="str">
        <f ca="1">IFERROR(VLOOKUP($E27,'様式1-4'!$T$3:$Z$12,7,0),"")</f>
        <v/>
      </c>
      <c r="AY27" s="513"/>
      <c r="AZ27" s="513"/>
      <c r="BA27" s="520"/>
      <c r="BD27" s="527">
        <v>2</v>
      </c>
      <c r="BE27" s="528"/>
      <c r="BF27" s="529"/>
      <c r="BG27" s="536"/>
      <c r="BH27" s="537"/>
      <c r="BI27" s="537"/>
      <c r="BJ27" s="537"/>
      <c r="BK27" s="537"/>
      <c r="BL27" s="560" t="str">
        <f>IFERROR(VLOOKUP(BG27,$A$17:$M$35,5,0),"")</f>
        <v/>
      </c>
      <c r="BM27" s="561"/>
      <c r="BN27" s="561"/>
      <c r="BO27" s="561"/>
      <c r="BP27" s="561"/>
      <c r="BQ27" s="561"/>
      <c r="BR27" s="561"/>
      <c r="BS27" s="561"/>
      <c r="BT27" s="561"/>
      <c r="BU27" s="562"/>
      <c r="BV27" s="8"/>
    </row>
    <row r="28" spans="1:78" ht="27" customHeight="1" x14ac:dyDescent="0.15">
      <c r="A28" s="413">
        <v>12</v>
      </c>
      <c r="B28" s="626">
        <f>IF(COUNT(N28:AC28)=0,12,"⑫")</f>
        <v>12</v>
      </c>
      <c r="C28" s="460"/>
      <c r="D28" s="460"/>
      <c r="E28" s="460" t="s">
        <v>205</v>
      </c>
      <c r="F28" s="460"/>
      <c r="G28" s="460"/>
      <c r="H28" s="460"/>
      <c r="I28" s="460"/>
      <c r="J28" s="460"/>
      <c r="K28" s="460"/>
      <c r="L28" s="460"/>
      <c r="M28" s="460"/>
      <c r="N28" s="519" t="str">
        <f>'様式1-10-1'!$Q$37</f>
        <v/>
      </c>
      <c r="O28" s="519"/>
      <c r="P28" s="519"/>
      <c r="Q28" s="519"/>
      <c r="R28" s="519"/>
      <c r="S28" s="519"/>
      <c r="T28" s="519"/>
      <c r="U28" s="519"/>
      <c r="V28" s="514" t="str">
        <f>'様式1-10-2'!$Q$37</f>
        <v/>
      </c>
      <c r="W28" s="515"/>
      <c r="X28" s="515"/>
      <c r="Y28" s="515"/>
      <c r="Z28" s="515"/>
      <c r="AA28" s="515"/>
      <c r="AB28" s="515"/>
      <c r="AC28" s="516"/>
      <c r="AD28" s="513" t="str">
        <f ca="1">IFERROR(VLOOKUP($E28,'様式1-4'!$T$3:$Z$12,2,0),"")</f>
        <v/>
      </c>
      <c r="AE28" s="513"/>
      <c r="AF28" s="513"/>
      <c r="AG28" s="513"/>
      <c r="AH28" s="513" t="str">
        <f ca="1">IFERROR(VLOOKUP($E28,'様式1-4'!$T$3:$Z$12,3,0),"")</f>
        <v/>
      </c>
      <c r="AI28" s="513"/>
      <c r="AJ28" s="513"/>
      <c r="AK28" s="513"/>
      <c r="AL28" s="513" t="str">
        <f ca="1">IFERROR(VLOOKUP($E28,'様式1-4'!$T$3:$Z$12,4,0),"")</f>
        <v/>
      </c>
      <c r="AM28" s="513"/>
      <c r="AN28" s="513"/>
      <c r="AO28" s="513"/>
      <c r="AP28" s="513" t="str">
        <f ca="1">IFERROR(VLOOKUP($E28,'様式1-4'!$T$3:$Z$12,5,0),"")</f>
        <v/>
      </c>
      <c r="AQ28" s="513"/>
      <c r="AR28" s="513"/>
      <c r="AS28" s="513"/>
      <c r="AT28" s="513" t="str">
        <f ca="1">IFERROR(VLOOKUP($E28,'様式1-4'!$T$3:$Z$12,6,0),"")</f>
        <v/>
      </c>
      <c r="AU28" s="513"/>
      <c r="AV28" s="513"/>
      <c r="AW28" s="513"/>
      <c r="AX28" s="513" t="str">
        <f ca="1">IFERROR(VLOOKUP($E28,'様式1-4'!$T$3:$Z$12,7,0),"")</f>
        <v/>
      </c>
      <c r="AY28" s="513"/>
      <c r="AZ28" s="513"/>
      <c r="BA28" s="520"/>
      <c r="BD28" s="530"/>
      <c r="BE28" s="531"/>
      <c r="BF28" s="532"/>
      <c r="BG28" s="566"/>
      <c r="BH28" s="567"/>
      <c r="BI28" s="567"/>
      <c r="BJ28" s="567"/>
      <c r="BK28" s="567"/>
      <c r="BL28" s="567"/>
      <c r="BM28" s="567"/>
      <c r="BN28" s="567"/>
      <c r="BO28" s="567"/>
      <c r="BP28" s="567"/>
      <c r="BQ28" s="567"/>
      <c r="BR28" s="567"/>
      <c r="BS28" s="567"/>
      <c r="BT28" s="567"/>
      <c r="BU28" s="568"/>
      <c r="BV28" s="556" t="s">
        <v>285</v>
      </c>
      <c r="BW28" s="557"/>
    </row>
    <row r="29" spans="1:78" ht="27" customHeight="1" x14ac:dyDescent="0.15">
      <c r="A29" s="413">
        <v>13</v>
      </c>
      <c r="B29" s="626">
        <f>IF(COUNT(N29:AC29)=0,13,"⑬")</f>
        <v>13</v>
      </c>
      <c r="C29" s="460"/>
      <c r="D29" s="460"/>
      <c r="E29" s="460" t="s">
        <v>308</v>
      </c>
      <c r="F29" s="460"/>
      <c r="G29" s="460"/>
      <c r="H29" s="460"/>
      <c r="I29" s="460"/>
      <c r="J29" s="460"/>
      <c r="K29" s="460"/>
      <c r="L29" s="460"/>
      <c r="M29" s="460"/>
      <c r="N29" s="519" t="str">
        <f>'様式1-10-1'!$R$37</f>
        <v/>
      </c>
      <c r="O29" s="519"/>
      <c r="P29" s="519"/>
      <c r="Q29" s="519"/>
      <c r="R29" s="519"/>
      <c r="S29" s="519"/>
      <c r="T29" s="519"/>
      <c r="U29" s="519"/>
      <c r="V29" s="514" t="str">
        <f>'様式1-10-2'!$R$37</f>
        <v/>
      </c>
      <c r="W29" s="515"/>
      <c r="X29" s="515"/>
      <c r="Y29" s="515"/>
      <c r="Z29" s="515"/>
      <c r="AA29" s="515"/>
      <c r="AB29" s="515"/>
      <c r="AC29" s="516"/>
      <c r="AD29" s="513" t="str">
        <f ca="1">IFERROR(VLOOKUP($E29,'様式1-4'!$T$3:$Z$12,2,0),"")</f>
        <v/>
      </c>
      <c r="AE29" s="513"/>
      <c r="AF29" s="513"/>
      <c r="AG29" s="513"/>
      <c r="AH29" s="513" t="str">
        <f ca="1">IFERROR(VLOOKUP($E29,'様式1-4'!$T$3:$Z$12,3,0),"")</f>
        <v/>
      </c>
      <c r="AI29" s="513"/>
      <c r="AJ29" s="513"/>
      <c r="AK29" s="513"/>
      <c r="AL29" s="513" t="str">
        <f ca="1">IFERROR(VLOOKUP($E29,'様式1-4'!$T$3:$Z$12,4,0),"")</f>
        <v/>
      </c>
      <c r="AM29" s="513"/>
      <c r="AN29" s="513"/>
      <c r="AO29" s="513"/>
      <c r="AP29" s="513" t="str">
        <f ca="1">IFERROR(VLOOKUP($E29,'様式1-4'!$T$3:$Z$12,5,0),"")</f>
        <v/>
      </c>
      <c r="AQ29" s="513"/>
      <c r="AR29" s="513"/>
      <c r="AS29" s="513"/>
      <c r="AT29" s="513" t="str">
        <f ca="1">IFERROR(VLOOKUP($E29,'様式1-4'!$T$3:$Z$12,6,0),"")</f>
        <v/>
      </c>
      <c r="AU29" s="513"/>
      <c r="AV29" s="513"/>
      <c r="AW29" s="513"/>
      <c r="AX29" s="513" t="str">
        <f ca="1">IFERROR(VLOOKUP($E29,'様式1-4'!$T$3:$Z$12,7,0),"")</f>
        <v/>
      </c>
      <c r="AY29" s="513"/>
      <c r="AZ29" s="513"/>
      <c r="BA29" s="520"/>
      <c r="BD29" s="530"/>
      <c r="BE29" s="531"/>
      <c r="BF29" s="532"/>
      <c r="BG29" s="569"/>
      <c r="BH29" s="570"/>
      <c r="BI29" s="570"/>
      <c r="BJ29" s="570"/>
      <c r="BK29" s="570"/>
      <c r="BL29" s="570"/>
      <c r="BM29" s="570"/>
      <c r="BN29" s="570"/>
      <c r="BO29" s="570"/>
      <c r="BP29" s="570"/>
      <c r="BQ29" s="570"/>
      <c r="BR29" s="570"/>
      <c r="BS29" s="570"/>
      <c r="BT29" s="570"/>
      <c r="BU29" s="571"/>
      <c r="BV29" s="558">
        <f>LEN(BG28)</f>
        <v>0</v>
      </c>
      <c r="BW29" s="559"/>
    </row>
    <row r="30" spans="1:78" ht="27" customHeight="1" thickBot="1" x14ac:dyDescent="0.2">
      <c r="A30" s="413">
        <v>14</v>
      </c>
      <c r="B30" s="626">
        <f>IF(COUNT(N30:AC30)=0,14,"⑭")</f>
        <v>14</v>
      </c>
      <c r="C30" s="460"/>
      <c r="D30" s="460"/>
      <c r="E30" s="460" t="s">
        <v>317</v>
      </c>
      <c r="F30" s="460"/>
      <c r="G30" s="460"/>
      <c r="H30" s="460"/>
      <c r="I30" s="460"/>
      <c r="J30" s="460"/>
      <c r="K30" s="460"/>
      <c r="L30" s="460"/>
      <c r="M30" s="460"/>
      <c r="N30" s="519" t="str">
        <f>'様式1-10-1'!$S$37</f>
        <v/>
      </c>
      <c r="O30" s="519"/>
      <c r="P30" s="519"/>
      <c r="Q30" s="519"/>
      <c r="R30" s="519"/>
      <c r="S30" s="519"/>
      <c r="T30" s="519"/>
      <c r="U30" s="519"/>
      <c r="V30" s="514" t="str">
        <f>'様式1-10-2'!$S$37</f>
        <v/>
      </c>
      <c r="W30" s="515"/>
      <c r="X30" s="515"/>
      <c r="Y30" s="515"/>
      <c r="Z30" s="515"/>
      <c r="AA30" s="515"/>
      <c r="AB30" s="515"/>
      <c r="AC30" s="516"/>
      <c r="AD30" s="513" t="str">
        <f ca="1">IFERROR(VLOOKUP($E30,'様式1-4'!$T$3:$Z$12,2,0),"")</f>
        <v/>
      </c>
      <c r="AE30" s="513"/>
      <c r="AF30" s="513"/>
      <c r="AG30" s="513"/>
      <c r="AH30" s="513" t="str">
        <f ca="1">IFERROR(VLOOKUP($E30,'様式1-4'!$T$3:$Z$12,3,0),"")</f>
        <v/>
      </c>
      <c r="AI30" s="513"/>
      <c r="AJ30" s="513"/>
      <c r="AK30" s="513"/>
      <c r="AL30" s="513" t="str">
        <f ca="1">IFERROR(VLOOKUP($E30,'様式1-4'!$T$3:$Z$12,4,0),"")</f>
        <v/>
      </c>
      <c r="AM30" s="513"/>
      <c r="AN30" s="513"/>
      <c r="AO30" s="513"/>
      <c r="AP30" s="513" t="str">
        <f ca="1">IFERROR(VLOOKUP($E30,'様式1-4'!$T$3:$Z$12,5,0),"")</f>
        <v/>
      </c>
      <c r="AQ30" s="513"/>
      <c r="AR30" s="513"/>
      <c r="AS30" s="513"/>
      <c r="AT30" s="513" t="str">
        <f ca="1">IFERROR(VLOOKUP($E30,'様式1-4'!$T$3:$Z$12,6,0),"")</f>
        <v/>
      </c>
      <c r="AU30" s="513"/>
      <c r="AV30" s="513"/>
      <c r="AW30" s="513"/>
      <c r="AX30" s="513" t="str">
        <f ca="1">IFERROR(VLOOKUP($E30,'様式1-4'!$T$3:$Z$12,7,0),"")</f>
        <v/>
      </c>
      <c r="AY30" s="513"/>
      <c r="AZ30" s="513"/>
      <c r="BA30" s="520"/>
      <c r="BD30" s="563"/>
      <c r="BE30" s="564"/>
      <c r="BF30" s="565"/>
      <c r="BG30" s="572"/>
      <c r="BH30" s="573"/>
      <c r="BI30" s="573"/>
      <c r="BJ30" s="573"/>
      <c r="BK30" s="573"/>
      <c r="BL30" s="573"/>
      <c r="BM30" s="573"/>
      <c r="BN30" s="573"/>
      <c r="BO30" s="573"/>
      <c r="BP30" s="573"/>
      <c r="BQ30" s="573"/>
      <c r="BR30" s="573"/>
      <c r="BS30" s="573"/>
      <c r="BT30" s="573"/>
      <c r="BU30" s="574"/>
      <c r="BV30" s="8"/>
    </row>
    <row r="31" spans="1:78" ht="27" customHeight="1" thickTop="1" x14ac:dyDescent="0.15">
      <c r="A31" s="413">
        <v>15</v>
      </c>
      <c r="B31" s="626">
        <f>IF(COUNT(N31:AC31)=0,15,"⑮")</f>
        <v>15</v>
      </c>
      <c r="C31" s="460"/>
      <c r="D31" s="460"/>
      <c r="E31" s="460" t="s">
        <v>318</v>
      </c>
      <c r="F31" s="460"/>
      <c r="G31" s="460"/>
      <c r="H31" s="460"/>
      <c r="I31" s="460"/>
      <c r="J31" s="460"/>
      <c r="K31" s="460"/>
      <c r="L31" s="460"/>
      <c r="M31" s="460"/>
      <c r="N31" s="519" t="str">
        <f>'様式1-10-1'!$U$37</f>
        <v/>
      </c>
      <c r="O31" s="519"/>
      <c r="P31" s="519"/>
      <c r="Q31" s="519"/>
      <c r="R31" s="519"/>
      <c r="S31" s="519"/>
      <c r="T31" s="519"/>
      <c r="U31" s="519"/>
      <c r="V31" s="514" t="str">
        <f>'様式1-10-2'!$U$37</f>
        <v/>
      </c>
      <c r="W31" s="515"/>
      <c r="X31" s="515"/>
      <c r="Y31" s="515"/>
      <c r="Z31" s="515"/>
      <c r="AA31" s="515"/>
      <c r="AB31" s="515"/>
      <c r="AC31" s="516"/>
      <c r="AD31" s="513" t="str">
        <f ca="1">IFERROR(VLOOKUP($E31,'様式1-4'!$T$3:$Z$12,2,0),"")</f>
        <v/>
      </c>
      <c r="AE31" s="513"/>
      <c r="AF31" s="513"/>
      <c r="AG31" s="513"/>
      <c r="AH31" s="513" t="str">
        <f ca="1">IFERROR(VLOOKUP($E31,'様式1-4'!$T$3:$Z$12,3,0),"")</f>
        <v/>
      </c>
      <c r="AI31" s="513"/>
      <c r="AJ31" s="513"/>
      <c r="AK31" s="513"/>
      <c r="AL31" s="513" t="str">
        <f ca="1">IFERROR(VLOOKUP($E31,'様式1-4'!$T$3:$Z$12,4,0),"")</f>
        <v/>
      </c>
      <c r="AM31" s="513"/>
      <c r="AN31" s="513"/>
      <c r="AO31" s="513"/>
      <c r="AP31" s="513" t="str">
        <f ca="1">IFERROR(VLOOKUP($E31,'様式1-4'!$T$3:$Z$12,5,0),"")</f>
        <v/>
      </c>
      <c r="AQ31" s="513"/>
      <c r="AR31" s="513"/>
      <c r="AS31" s="513"/>
      <c r="AT31" s="513" t="str">
        <f ca="1">IFERROR(VLOOKUP($E31,'様式1-4'!$T$3:$Z$12,6,0),"")</f>
        <v/>
      </c>
      <c r="AU31" s="513"/>
      <c r="AV31" s="513"/>
      <c r="AW31" s="513"/>
      <c r="AX31" s="513" t="str">
        <f ca="1">IFERROR(VLOOKUP($E31,'様式1-4'!$T$3:$Z$12,7,0),"")</f>
        <v/>
      </c>
      <c r="AY31" s="513"/>
      <c r="AZ31" s="513"/>
      <c r="BA31" s="520"/>
      <c r="BD31" s="527">
        <v>3</v>
      </c>
      <c r="BE31" s="528"/>
      <c r="BF31" s="529"/>
      <c r="BG31" s="536"/>
      <c r="BH31" s="537"/>
      <c r="BI31" s="537"/>
      <c r="BJ31" s="537"/>
      <c r="BK31" s="537"/>
      <c r="BL31" s="560" t="str">
        <f>IFERROR(VLOOKUP(BG31,$A$17:$M$35,5,0),"")</f>
        <v/>
      </c>
      <c r="BM31" s="561"/>
      <c r="BN31" s="561"/>
      <c r="BO31" s="561"/>
      <c r="BP31" s="561"/>
      <c r="BQ31" s="561"/>
      <c r="BR31" s="561"/>
      <c r="BS31" s="561"/>
      <c r="BT31" s="561"/>
      <c r="BU31" s="562"/>
      <c r="BV31" s="8"/>
    </row>
    <row r="32" spans="1:78" ht="27" customHeight="1" x14ac:dyDescent="0.15">
      <c r="A32" s="413">
        <v>16</v>
      </c>
      <c r="B32" s="626">
        <f>IF(COUNT(N32:AC32)=0,16,"⑯")</f>
        <v>16</v>
      </c>
      <c r="C32" s="460"/>
      <c r="D32" s="460"/>
      <c r="E32" s="460" t="s">
        <v>200</v>
      </c>
      <c r="F32" s="460"/>
      <c r="G32" s="460"/>
      <c r="H32" s="460"/>
      <c r="I32" s="460"/>
      <c r="J32" s="460"/>
      <c r="K32" s="460"/>
      <c r="L32" s="460"/>
      <c r="M32" s="460"/>
      <c r="N32" s="519" t="str">
        <f>'様式1-10-1'!$W$37</f>
        <v/>
      </c>
      <c r="O32" s="519"/>
      <c r="P32" s="519"/>
      <c r="Q32" s="519"/>
      <c r="R32" s="519"/>
      <c r="S32" s="519"/>
      <c r="T32" s="519"/>
      <c r="U32" s="519"/>
      <c r="V32" s="514" t="str">
        <f>'様式1-10-2'!$W$37</f>
        <v/>
      </c>
      <c r="W32" s="515"/>
      <c r="X32" s="515"/>
      <c r="Y32" s="515"/>
      <c r="Z32" s="515"/>
      <c r="AA32" s="515"/>
      <c r="AB32" s="515"/>
      <c r="AC32" s="516"/>
      <c r="AD32" s="513" t="str">
        <f ca="1">IFERROR(VLOOKUP($E32,'様式1-4'!$T$3:$Z$12,2,0),"")</f>
        <v/>
      </c>
      <c r="AE32" s="513"/>
      <c r="AF32" s="513"/>
      <c r="AG32" s="513"/>
      <c r="AH32" s="513" t="str">
        <f ca="1">IFERROR(VLOOKUP($E32,'様式1-4'!$T$3:$Z$12,3,0),"")</f>
        <v/>
      </c>
      <c r="AI32" s="513"/>
      <c r="AJ32" s="513"/>
      <c r="AK32" s="513"/>
      <c r="AL32" s="513" t="str">
        <f ca="1">IFERROR(VLOOKUP($E32,'様式1-4'!$T$3:$Z$12,4,0),"")</f>
        <v/>
      </c>
      <c r="AM32" s="513"/>
      <c r="AN32" s="513"/>
      <c r="AO32" s="513"/>
      <c r="AP32" s="513" t="str">
        <f ca="1">IFERROR(VLOOKUP($E32,'様式1-4'!$T$3:$Z$12,5,0),"")</f>
        <v/>
      </c>
      <c r="AQ32" s="513"/>
      <c r="AR32" s="513"/>
      <c r="AS32" s="513"/>
      <c r="AT32" s="513" t="str">
        <f ca="1">IFERROR(VLOOKUP($E32,'様式1-4'!$T$3:$Z$12,6,0),"")</f>
        <v/>
      </c>
      <c r="AU32" s="513"/>
      <c r="AV32" s="513"/>
      <c r="AW32" s="513"/>
      <c r="AX32" s="513" t="str">
        <f ca="1">IFERROR(VLOOKUP($E32,'様式1-4'!$T$3:$Z$12,7,0),"")</f>
        <v/>
      </c>
      <c r="AY32" s="513"/>
      <c r="AZ32" s="513"/>
      <c r="BA32" s="520"/>
      <c r="BD32" s="530"/>
      <c r="BE32" s="531"/>
      <c r="BF32" s="532"/>
      <c r="BG32" s="547"/>
      <c r="BH32" s="548"/>
      <c r="BI32" s="548"/>
      <c r="BJ32" s="548"/>
      <c r="BK32" s="548"/>
      <c r="BL32" s="548"/>
      <c r="BM32" s="548"/>
      <c r="BN32" s="548"/>
      <c r="BO32" s="548"/>
      <c r="BP32" s="548"/>
      <c r="BQ32" s="548"/>
      <c r="BR32" s="548"/>
      <c r="BS32" s="548"/>
      <c r="BT32" s="548"/>
      <c r="BU32" s="549"/>
      <c r="BV32" s="556" t="s">
        <v>285</v>
      </c>
      <c r="BW32" s="557"/>
    </row>
    <row r="33" spans="1:87" ht="27" customHeight="1" x14ac:dyDescent="0.15">
      <c r="A33" s="413">
        <v>17</v>
      </c>
      <c r="B33" s="626">
        <f>IF(COUNT(N33:AC33)=0,17,"⑰")</f>
        <v>17</v>
      </c>
      <c r="C33" s="460"/>
      <c r="D33" s="460"/>
      <c r="E33" s="460" t="s">
        <v>201</v>
      </c>
      <c r="F33" s="460"/>
      <c r="G33" s="460"/>
      <c r="H33" s="460"/>
      <c r="I33" s="460"/>
      <c r="J33" s="460"/>
      <c r="K33" s="460"/>
      <c r="L33" s="460"/>
      <c r="M33" s="460"/>
      <c r="N33" s="519" t="str">
        <f>'様式1-10-1'!$X$37</f>
        <v/>
      </c>
      <c r="O33" s="519"/>
      <c r="P33" s="519"/>
      <c r="Q33" s="519"/>
      <c r="R33" s="519"/>
      <c r="S33" s="519"/>
      <c r="T33" s="519"/>
      <c r="U33" s="519"/>
      <c r="V33" s="514" t="str">
        <f>'様式1-10-2'!$X$37</f>
        <v/>
      </c>
      <c r="W33" s="515"/>
      <c r="X33" s="515"/>
      <c r="Y33" s="515"/>
      <c r="Z33" s="515"/>
      <c r="AA33" s="515"/>
      <c r="AB33" s="515"/>
      <c r="AC33" s="516"/>
      <c r="AD33" s="513" t="str">
        <f ca="1">IFERROR(VLOOKUP($E33,'様式1-4'!$T$3:$Z$12,2,0),"")</f>
        <v/>
      </c>
      <c r="AE33" s="513"/>
      <c r="AF33" s="513"/>
      <c r="AG33" s="513"/>
      <c r="AH33" s="513" t="str">
        <f ca="1">IFERROR(VLOOKUP($E33,'様式1-4'!$T$3:$Z$12,3,0),"")</f>
        <v/>
      </c>
      <c r="AI33" s="513"/>
      <c r="AJ33" s="513"/>
      <c r="AK33" s="513"/>
      <c r="AL33" s="513" t="str">
        <f ca="1">IFERROR(VLOOKUP($E33,'様式1-4'!$T$3:$Z$12,4,0),"")</f>
        <v/>
      </c>
      <c r="AM33" s="513"/>
      <c r="AN33" s="513"/>
      <c r="AO33" s="513"/>
      <c r="AP33" s="513" t="str">
        <f ca="1">IFERROR(VLOOKUP($E33,'様式1-4'!$T$3:$Z$12,5,0),"")</f>
        <v/>
      </c>
      <c r="AQ33" s="513"/>
      <c r="AR33" s="513"/>
      <c r="AS33" s="513"/>
      <c r="AT33" s="513" t="str">
        <f ca="1">IFERROR(VLOOKUP($E33,'様式1-4'!$T$3:$Z$12,6,0),"")</f>
        <v/>
      </c>
      <c r="AU33" s="513"/>
      <c r="AV33" s="513"/>
      <c r="AW33" s="513"/>
      <c r="AX33" s="513" t="str">
        <f ca="1">IFERROR(VLOOKUP($E33,'様式1-4'!$T$3:$Z$12,7,0),"")</f>
        <v/>
      </c>
      <c r="AY33" s="513"/>
      <c r="AZ33" s="513"/>
      <c r="BA33" s="520"/>
      <c r="BD33" s="530"/>
      <c r="BE33" s="531"/>
      <c r="BF33" s="532"/>
      <c r="BG33" s="550"/>
      <c r="BH33" s="551"/>
      <c r="BI33" s="551"/>
      <c r="BJ33" s="551"/>
      <c r="BK33" s="551"/>
      <c r="BL33" s="551"/>
      <c r="BM33" s="551"/>
      <c r="BN33" s="551"/>
      <c r="BO33" s="551"/>
      <c r="BP33" s="551"/>
      <c r="BQ33" s="551"/>
      <c r="BR33" s="551"/>
      <c r="BS33" s="551"/>
      <c r="BT33" s="551"/>
      <c r="BU33" s="552"/>
      <c r="BV33" s="558">
        <f>LEN(BG32)</f>
        <v>0</v>
      </c>
      <c r="BW33" s="559"/>
    </row>
    <row r="34" spans="1:87" ht="27" customHeight="1" thickBot="1" x14ac:dyDescent="0.2">
      <c r="A34" s="413">
        <v>18</v>
      </c>
      <c r="B34" s="626">
        <f>IF(COUNT(N34:AC34)=0,18,"⑱")</f>
        <v>18</v>
      </c>
      <c r="C34" s="460"/>
      <c r="D34" s="460"/>
      <c r="E34" s="460" t="s">
        <v>319</v>
      </c>
      <c r="F34" s="460"/>
      <c r="G34" s="460"/>
      <c r="H34" s="460"/>
      <c r="I34" s="460"/>
      <c r="J34" s="460"/>
      <c r="K34" s="460"/>
      <c r="L34" s="460"/>
      <c r="M34" s="460"/>
      <c r="N34" s="519" t="str">
        <f>'様式1-10-1'!$Z$37</f>
        <v/>
      </c>
      <c r="O34" s="519"/>
      <c r="P34" s="519"/>
      <c r="Q34" s="519"/>
      <c r="R34" s="519"/>
      <c r="S34" s="519"/>
      <c r="T34" s="519"/>
      <c r="U34" s="519"/>
      <c r="V34" s="519" t="str">
        <f>'様式1-10-2'!$Z$37</f>
        <v/>
      </c>
      <c r="W34" s="519"/>
      <c r="X34" s="519"/>
      <c r="Y34" s="519"/>
      <c r="Z34" s="519"/>
      <c r="AA34" s="519"/>
      <c r="AB34" s="519"/>
      <c r="AC34" s="519"/>
      <c r="AD34" s="513" t="str">
        <f ca="1">IFERROR(VLOOKUP($E34,'様式1-4'!$T$3:$Z$12,2,0),"")</f>
        <v/>
      </c>
      <c r="AE34" s="513"/>
      <c r="AF34" s="513"/>
      <c r="AG34" s="513"/>
      <c r="AH34" s="513" t="str">
        <f ca="1">IFERROR(VLOOKUP($E34,'様式1-4'!$T$3:$Z$12,3,0),"")</f>
        <v/>
      </c>
      <c r="AI34" s="513"/>
      <c r="AJ34" s="513"/>
      <c r="AK34" s="513"/>
      <c r="AL34" s="513" t="str">
        <f ca="1">IFERROR(VLOOKUP($E34,'様式1-4'!$T$3:$Z$12,4,0),"")</f>
        <v/>
      </c>
      <c r="AM34" s="513"/>
      <c r="AN34" s="513"/>
      <c r="AO34" s="513"/>
      <c r="AP34" s="513" t="str">
        <f ca="1">IFERROR(VLOOKUP($E34,'様式1-4'!$T$3:$Z$12,5,0),"")</f>
        <v/>
      </c>
      <c r="AQ34" s="513"/>
      <c r="AR34" s="513"/>
      <c r="AS34" s="513"/>
      <c r="AT34" s="513" t="str">
        <f ca="1">IFERROR(VLOOKUP($E34,'様式1-4'!$T$3:$Z$12,6,0),"")</f>
        <v/>
      </c>
      <c r="AU34" s="513"/>
      <c r="AV34" s="513"/>
      <c r="AW34" s="513"/>
      <c r="AX34" s="513" t="str">
        <f ca="1">IFERROR(VLOOKUP($E34,'様式1-4'!$T$3:$Z$12,7,0),"")</f>
        <v/>
      </c>
      <c r="AY34" s="513"/>
      <c r="AZ34" s="513"/>
      <c r="BA34" s="520"/>
      <c r="BD34" s="533"/>
      <c r="BE34" s="534"/>
      <c r="BF34" s="535"/>
      <c r="BG34" s="553"/>
      <c r="BH34" s="554"/>
      <c r="BI34" s="554"/>
      <c r="BJ34" s="554"/>
      <c r="BK34" s="554"/>
      <c r="BL34" s="554"/>
      <c r="BM34" s="554"/>
      <c r="BN34" s="554"/>
      <c r="BO34" s="554"/>
      <c r="BP34" s="554"/>
      <c r="BQ34" s="554"/>
      <c r="BR34" s="554"/>
      <c r="BS34" s="554"/>
      <c r="BT34" s="554"/>
      <c r="BU34" s="555"/>
      <c r="BV34" s="8"/>
    </row>
    <row r="35" spans="1:87" ht="27" customHeight="1" thickBot="1" x14ac:dyDescent="0.2">
      <c r="A35" s="413">
        <v>20</v>
      </c>
      <c r="B35" s="660">
        <f>IF(COUNT(N35:AC35)=0,20,"⑳")</f>
        <v>20</v>
      </c>
      <c r="C35" s="661"/>
      <c r="D35" s="661"/>
      <c r="E35" s="661" t="s">
        <v>203</v>
      </c>
      <c r="F35" s="661"/>
      <c r="G35" s="661"/>
      <c r="H35" s="661"/>
      <c r="I35" s="661"/>
      <c r="J35" s="661"/>
      <c r="K35" s="661"/>
      <c r="L35" s="661"/>
      <c r="M35" s="661"/>
      <c r="N35" s="523" t="str">
        <f>'様式1-10-1'!$AB$37</f>
        <v/>
      </c>
      <c r="O35" s="523"/>
      <c r="P35" s="523"/>
      <c r="Q35" s="523"/>
      <c r="R35" s="523"/>
      <c r="S35" s="523"/>
      <c r="T35" s="523"/>
      <c r="U35" s="523"/>
      <c r="V35" s="523" t="str">
        <f>'様式1-10-2'!$AB$37</f>
        <v/>
      </c>
      <c r="W35" s="523"/>
      <c r="X35" s="523"/>
      <c r="Y35" s="523"/>
      <c r="Z35" s="523"/>
      <c r="AA35" s="523"/>
      <c r="AB35" s="523"/>
      <c r="AC35" s="523"/>
      <c r="AD35" s="517" t="str">
        <f ca="1">IFERROR(VLOOKUP($E35,'様式1-4'!$T$3:$Z$12,2,0),"")</f>
        <v/>
      </c>
      <c r="AE35" s="517"/>
      <c r="AF35" s="517"/>
      <c r="AG35" s="517"/>
      <c r="AH35" s="517" t="str">
        <f ca="1">IFERROR(VLOOKUP($E35,'様式1-4'!$T$3:$Z$12,3,0),"")</f>
        <v/>
      </c>
      <c r="AI35" s="517"/>
      <c r="AJ35" s="517"/>
      <c r="AK35" s="517"/>
      <c r="AL35" s="517" t="str">
        <f ca="1">IFERROR(VLOOKUP($E35,'様式1-4'!$T$3:$Z$12,4,0),"")</f>
        <v/>
      </c>
      <c r="AM35" s="517"/>
      <c r="AN35" s="517"/>
      <c r="AO35" s="517"/>
      <c r="AP35" s="517" t="str">
        <f ca="1">IFERROR(VLOOKUP($E35,'様式1-4'!$T$3:$Z$12,5,0),"")</f>
        <v/>
      </c>
      <c r="AQ35" s="517"/>
      <c r="AR35" s="517"/>
      <c r="AS35" s="517"/>
      <c r="AT35" s="517" t="str">
        <f ca="1">IFERROR(VLOOKUP($E35,'様式1-4'!$T$3:$Z$12,6,0),"")</f>
        <v/>
      </c>
      <c r="AU35" s="517"/>
      <c r="AV35" s="517"/>
      <c r="AW35" s="517"/>
      <c r="AX35" s="517" t="str">
        <f ca="1">IFERROR(VLOOKUP($E35,'様式1-4'!$T$3:$Z$12,7,0),"")</f>
        <v/>
      </c>
      <c r="AY35" s="517"/>
      <c r="AZ35" s="517"/>
      <c r="BA35" s="518"/>
      <c r="BD35" s="66"/>
      <c r="BE35" s="21"/>
    </row>
    <row r="36" spans="1:87" ht="14.25" customHeight="1" x14ac:dyDescent="0.15">
      <c r="B36" s="24"/>
      <c r="C36" s="24"/>
      <c r="D36" s="24"/>
      <c r="E36" s="228"/>
      <c r="F36" s="228"/>
      <c r="G36" s="228"/>
      <c r="H36" s="228"/>
      <c r="I36" s="228"/>
      <c r="J36" s="228"/>
      <c r="K36" s="228"/>
      <c r="L36" s="228"/>
      <c r="M36" s="228"/>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1"/>
      <c r="AZ36" s="21"/>
    </row>
    <row r="37" spans="1:87" ht="14.25" customHeight="1" x14ac:dyDescent="0.15">
      <c r="B37" s="24"/>
      <c r="C37" s="24"/>
      <c r="D37" s="24"/>
      <c r="E37" s="228"/>
      <c r="F37" s="228"/>
      <c r="G37" s="228"/>
      <c r="H37" s="228"/>
      <c r="I37" s="228"/>
      <c r="J37" s="228"/>
      <c r="K37" s="228"/>
      <c r="L37" s="228"/>
      <c r="M37" s="228"/>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1"/>
      <c r="AZ37" s="21"/>
    </row>
    <row r="38" spans="1:87" s="34" customFormat="1" ht="27" customHeight="1" x14ac:dyDescent="0.15">
      <c r="C38" s="70" t="s">
        <v>73</v>
      </c>
      <c r="AV38" s="36"/>
      <c r="BE38" s="36"/>
      <c r="BF38" s="36"/>
      <c r="BG38" s="36"/>
      <c r="BH38" s="36"/>
      <c r="BI38" s="36"/>
      <c r="BJ38" s="36"/>
      <c r="BK38" s="36"/>
    </row>
    <row r="39" spans="1:87" s="71" customFormat="1" ht="27" customHeight="1" x14ac:dyDescent="0.15">
      <c r="C39" s="71" t="s">
        <v>390</v>
      </c>
      <c r="AV39" s="35"/>
      <c r="BE39" s="35"/>
      <c r="BF39" s="35"/>
      <c r="BG39" s="35"/>
      <c r="BH39" s="35"/>
      <c r="BI39" s="35"/>
      <c r="BJ39" s="35"/>
      <c r="BK39" s="35"/>
      <c r="BU39" s="72"/>
      <c r="BV39" s="72"/>
      <c r="BW39" s="72"/>
      <c r="BX39" s="72"/>
      <c r="BY39" s="72"/>
      <c r="BZ39" s="72"/>
      <c r="CA39" s="72"/>
      <c r="CB39" s="72"/>
      <c r="CC39" s="72"/>
      <c r="CD39" s="72"/>
      <c r="CE39" s="72"/>
      <c r="CF39" s="72"/>
      <c r="CG39" s="72"/>
      <c r="CH39" s="72"/>
      <c r="CI39" s="72"/>
    </row>
    <row r="40" spans="1:87" s="34" customFormat="1" ht="27" customHeight="1" x14ac:dyDescent="0.15">
      <c r="C40" s="71" t="s">
        <v>74</v>
      </c>
      <c r="AV40" s="36"/>
      <c r="BE40" s="36"/>
      <c r="BF40" s="36"/>
      <c r="BG40" s="36"/>
      <c r="BH40" s="36"/>
      <c r="BI40" s="36"/>
      <c r="BJ40" s="36"/>
      <c r="BK40" s="36"/>
    </row>
    <row r="41" spans="1:87" s="34" customFormat="1" ht="9.75" customHeight="1" x14ac:dyDescent="0.15">
      <c r="C41" s="71"/>
      <c r="AV41" s="36"/>
      <c r="BE41" s="36"/>
      <c r="BF41" s="36"/>
      <c r="BG41" s="36"/>
      <c r="BH41" s="36"/>
      <c r="BI41" s="36"/>
      <c r="BJ41" s="36"/>
      <c r="BK41" s="36"/>
    </row>
    <row r="42" spans="1:87" s="34" customFormat="1" ht="27" customHeight="1" x14ac:dyDescent="0.15">
      <c r="C42" s="70" t="s">
        <v>75</v>
      </c>
      <c r="AV42" s="36"/>
      <c r="BE42" s="36"/>
      <c r="BF42" s="36"/>
      <c r="BG42" s="36"/>
      <c r="BH42" s="36"/>
      <c r="BI42" s="36"/>
      <c r="BJ42" s="36"/>
      <c r="BK42" s="36"/>
    </row>
    <row r="43" spans="1:87" s="71" customFormat="1" ht="36.75" customHeight="1" x14ac:dyDescent="0.15">
      <c r="C43" s="654" t="s">
        <v>421</v>
      </c>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54"/>
      <c r="AY43" s="654"/>
      <c r="AZ43" s="654"/>
      <c r="BA43" s="654"/>
      <c r="BB43" s="654"/>
      <c r="BC43" s="654"/>
      <c r="BD43" s="654"/>
      <c r="BE43" s="654"/>
      <c r="BF43" s="654"/>
      <c r="BG43" s="654"/>
      <c r="BH43" s="654"/>
      <c r="BI43" s="654"/>
      <c r="BJ43" s="654"/>
      <c r="BK43" s="654"/>
      <c r="BL43" s="654"/>
      <c r="BM43" s="654"/>
      <c r="BN43" s="654"/>
      <c r="BO43" s="654"/>
      <c r="BP43" s="654"/>
      <c r="BQ43" s="654"/>
      <c r="BR43" s="654"/>
      <c r="BS43" s="654"/>
      <c r="BT43" s="654"/>
      <c r="BU43" s="654"/>
      <c r="BV43" s="654"/>
      <c r="BW43" s="654"/>
      <c r="BX43" s="74"/>
      <c r="BY43" s="74"/>
      <c r="BZ43" s="74"/>
      <c r="CA43" s="74"/>
      <c r="CB43" s="74"/>
      <c r="CC43" s="74"/>
      <c r="CD43" s="74"/>
    </row>
    <row r="44" spans="1:87" s="71" customFormat="1" ht="16.5" x14ac:dyDescent="0.15">
      <c r="C44" s="73"/>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row>
    <row r="45" spans="1:87" s="71" customFormat="1" ht="24" customHeight="1" x14ac:dyDescent="0.15">
      <c r="D45" s="653" t="s">
        <v>76</v>
      </c>
      <c r="E45" s="653"/>
      <c r="F45" s="653"/>
      <c r="G45" s="653"/>
      <c r="H45" s="653"/>
      <c r="I45" s="653"/>
      <c r="J45" s="653"/>
      <c r="K45" s="653"/>
      <c r="L45" s="653"/>
      <c r="M45" s="653"/>
      <c r="N45" s="653"/>
      <c r="O45" s="653"/>
      <c r="P45" s="653"/>
      <c r="Q45" s="653"/>
      <c r="R45" s="653"/>
      <c r="S45" s="653" t="s">
        <v>77</v>
      </c>
      <c r="T45" s="653"/>
      <c r="U45" s="653"/>
      <c r="V45" s="653"/>
      <c r="W45" s="653"/>
      <c r="X45" s="653"/>
      <c r="Y45" s="653"/>
      <c r="Z45" s="653"/>
      <c r="AA45" s="653"/>
      <c r="AB45" s="653"/>
      <c r="AC45" s="653"/>
      <c r="AD45" s="653"/>
      <c r="AE45" s="653"/>
      <c r="AF45" s="653"/>
      <c r="AG45" s="653"/>
      <c r="AH45" s="653" t="s">
        <v>78</v>
      </c>
      <c r="AI45" s="653"/>
      <c r="AJ45" s="653"/>
      <c r="AK45" s="653"/>
      <c r="AL45" s="653"/>
      <c r="AM45" s="653"/>
      <c r="AN45" s="653"/>
      <c r="AO45" s="653"/>
      <c r="AP45" s="653"/>
      <c r="AQ45" s="653"/>
      <c r="AR45" s="653"/>
      <c r="AS45" s="653"/>
      <c r="AT45" s="653"/>
      <c r="AU45" s="653" t="s">
        <v>79</v>
      </c>
      <c r="AV45" s="653"/>
      <c r="AW45" s="653"/>
      <c r="AX45" s="653"/>
      <c r="AY45" s="653"/>
      <c r="AZ45" s="653"/>
      <c r="BA45" s="653"/>
      <c r="BB45" s="653"/>
      <c r="BC45" s="653"/>
      <c r="BD45" s="653"/>
      <c r="BE45" s="653"/>
      <c r="BF45" s="653"/>
      <c r="BG45" s="653"/>
      <c r="BH45" s="656" t="s">
        <v>80</v>
      </c>
      <c r="BI45" s="657"/>
      <c r="BJ45" s="657"/>
      <c r="BK45" s="657"/>
      <c r="BL45" s="657"/>
      <c r="BM45" s="657"/>
      <c r="BN45" s="657"/>
      <c r="BO45" s="657"/>
      <c r="BP45" s="657"/>
      <c r="BQ45" s="657"/>
      <c r="BR45" s="657"/>
      <c r="BS45" s="657"/>
      <c r="BT45" s="657"/>
      <c r="BU45" s="657"/>
      <c r="BV45" s="658"/>
    </row>
    <row r="46" spans="1:87" s="71" customFormat="1" ht="24" customHeight="1" x14ac:dyDescent="0.15">
      <c r="D46" s="653" t="s">
        <v>81</v>
      </c>
      <c r="E46" s="653"/>
      <c r="F46" s="653"/>
      <c r="G46" s="653"/>
      <c r="H46" s="653"/>
      <c r="I46" s="653"/>
      <c r="J46" s="653"/>
      <c r="K46" s="653"/>
      <c r="L46" s="653"/>
      <c r="M46" s="653"/>
      <c r="N46" s="653"/>
      <c r="O46" s="653"/>
      <c r="P46" s="653"/>
      <c r="Q46" s="653"/>
      <c r="R46" s="653"/>
      <c r="S46" s="653" t="s">
        <v>82</v>
      </c>
      <c r="T46" s="653"/>
      <c r="U46" s="653"/>
      <c r="V46" s="653"/>
      <c r="W46" s="653"/>
      <c r="X46" s="653"/>
      <c r="Y46" s="653"/>
      <c r="Z46" s="653"/>
      <c r="AA46" s="653"/>
      <c r="AB46" s="653"/>
      <c r="AC46" s="653"/>
      <c r="AD46" s="653"/>
      <c r="AE46" s="653"/>
      <c r="AF46" s="653"/>
      <c r="AG46" s="653"/>
      <c r="AH46" s="461" t="s">
        <v>83</v>
      </c>
      <c r="AI46" s="461"/>
      <c r="AJ46" s="461"/>
      <c r="AK46" s="461"/>
      <c r="AL46" s="461"/>
      <c r="AM46" s="461"/>
      <c r="AN46" s="461"/>
      <c r="AO46" s="461"/>
      <c r="AP46" s="461"/>
      <c r="AQ46" s="461"/>
      <c r="AR46" s="461"/>
      <c r="AS46" s="461"/>
      <c r="AT46" s="461"/>
      <c r="AU46" s="653" t="s">
        <v>84</v>
      </c>
      <c r="AV46" s="653"/>
      <c r="AW46" s="653"/>
      <c r="AX46" s="653"/>
      <c r="AY46" s="653"/>
      <c r="AZ46" s="653"/>
      <c r="BA46" s="653"/>
      <c r="BB46" s="653"/>
      <c r="BC46" s="653"/>
      <c r="BD46" s="653"/>
      <c r="BE46" s="653"/>
      <c r="BF46" s="653"/>
      <c r="BG46" s="653"/>
      <c r="BH46" s="656" t="s">
        <v>85</v>
      </c>
      <c r="BI46" s="657"/>
      <c r="BJ46" s="657"/>
      <c r="BK46" s="657"/>
      <c r="BL46" s="657"/>
      <c r="BM46" s="657"/>
      <c r="BN46" s="657"/>
      <c r="BO46" s="657"/>
      <c r="BP46" s="657"/>
      <c r="BQ46" s="657"/>
      <c r="BR46" s="657"/>
      <c r="BS46" s="657"/>
      <c r="BT46" s="657"/>
      <c r="BU46" s="657"/>
      <c r="BV46" s="658"/>
    </row>
    <row r="47" spans="1:87" s="71" customFormat="1" ht="24" customHeight="1" x14ac:dyDescent="0.15">
      <c r="D47" s="653" t="s">
        <v>86</v>
      </c>
      <c r="E47" s="653"/>
      <c r="F47" s="653"/>
      <c r="G47" s="653"/>
      <c r="H47" s="653"/>
      <c r="I47" s="653"/>
      <c r="J47" s="653"/>
      <c r="K47" s="653"/>
      <c r="L47" s="653"/>
      <c r="M47" s="653"/>
      <c r="N47" s="653"/>
      <c r="O47" s="653"/>
      <c r="P47" s="653"/>
      <c r="Q47" s="653"/>
      <c r="R47" s="653"/>
      <c r="S47" s="653" t="s">
        <v>87</v>
      </c>
      <c r="T47" s="653"/>
      <c r="U47" s="653"/>
      <c r="V47" s="653"/>
      <c r="W47" s="653"/>
      <c r="X47" s="653"/>
      <c r="Y47" s="653"/>
      <c r="Z47" s="653"/>
      <c r="AA47" s="653"/>
      <c r="AB47" s="653"/>
      <c r="AC47" s="653"/>
      <c r="AD47" s="653"/>
      <c r="AE47" s="653"/>
      <c r="AF47" s="653"/>
      <c r="AG47" s="653"/>
      <c r="AH47" s="653" t="s">
        <v>88</v>
      </c>
      <c r="AI47" s="653"/>
      <c r="AJ47" s="653"/>
      <c r="AK47" s="653"/>
      <c r="AL47" s="653"/>
      <c r="AM47" s="653"/>
      <c r="AN47" s="653"/>
      <c r="AO47" s="653"/>
      <c r="AP47" s="653"/>
      <c r="AQ47" s="653"/>
      <c r="AR47" s="653"/>
      <c r="AS47" s="653"/>
      <c r="AT47" s="653"/>
      <c r="AU47" s="653" t="s">
        <v>89</v>
      </c>
      <c r="AV47" s="653"/>
      <c r="AW47" s="653"/>
      <c r="AX47" s="653"/>
      <c r="AY47" s="653"/>
      <c r="AZ47" s="653"/>
      <c r="BA47" s="653"/>
      <c r="BB47" s="653"/>
      <c r="BC47" s="653"/>
      <c r="BD47" s="653"/>
      <c r="BE47" s="653"/>
      <c r="BF47" s="653"/>
      <c r="BG47" s="653"/>
      <c r="BH47" s="656" t="s">
        <v>90</v>
      </c>
      <c r="BI47" s="657"/>
      <c r="BJ47" s="657"/>
      <c r="BK47" s="657"/>
      <c r="BL47" s="657"/>
      <c r="BM47" s="657"/>
      <c r="BN47" s="657"/>
      <c r="BO47" s="657"/>
      <c r="BP47" s="657"/>
      <c r="BQ47" s="657"/>
      <c r="BR47" s="657"/>
      <c r="BS47" s="657"/>
      <c r="BT47" s="657"/>
      <c r="BU47" s="657"/>
      <c r="BV47" s="658"/>
    </row>
    <row r="48" spans="1:87" s="71" customFormat="1" ht="24" customHeight="1" x14ac:dyDescent="0.15">
      <c r="D48" s="653" t="s">
        <v>91</v>
      </c>
      <c r="E48" s="653"/>
      <c r="F48" s="653"/>
      <c r="G48" s="653"/>
      <c r="H48" s="653"/>
      <c r="I48" s="653"/>
      <c r="J48" s="653"/>
      <c r="K48" s="653"/>
      <c r="L48" s="653"/>
      <c r="M48" s="653"/>
      <c r="N48" s="653"/>
      <c r="O48" s="653"/>
      <c r="P48" s="653"/>
      <c r="Q48" s="653"/>
      <c r="R48" s="653"/>
      <c r="S48" s="665" t="s">
        <v>92</v>
      </c>
      <c r="T48" s="665"/>
      <c r="U48" s="665"/>
      <c r="V48" s="665"/>
      <c r="W48" s="665"/>
      <c r="X48" s="665"/>
      <c r="Y48" s="665"/>
      <c r="Z48" s="665"/>
      <c r="AA48" s="665"/>
      <c r="AB48" s="665"/>
      <c r="AC48" s="665"/>
      <c r="AD48" s="665"/>
      <c r="AE48" s="665"/>
      <c r="AF48" s="665"/>
      <c r="AG48" s="665"/>
      <c r="AH48" s="653" t="s">
        <v>93</v>
      </c>
      <c r="AI48" s="653"/>
      <c r="AJ48" s="653"/>
      <c r="AK48" s="653"/>
      <c r="AL48" s="653"/>
      <c r="AM48" s="653"/>
      <c r="AN48" s="653"/>
      <c r="AO48" s="653"/>
      <c r="AP48" s="653"/>
      <c r="AQ48" s="653"/>
      <c r="AR48" s="653"/>
      <c r="AS48" s="653"/>
      <c r="AT48" s="653"/>
      <c r="AU48" s="653" t="s">
        <v>94</v>
      </c>
      <c r="AV48" s="653"/>
      <c r="AW48" s="653"/>
      <c r="AX48" s="653"/>
      <c r="AY48" s="653"/>
      <c r="AZ48" s="653"/>
      <c r="BA48" s="653"/>
      <c r="BB48" s="653"/>
      <c r="BC48" s="653"/>
      <c r="BD48" s="653"/>
      <c r="BE48" s="653"/>
      <c r="BF48" s="653"/>
      <c r="BG48" s="653"/>
      <c r="BH48" s="656" t="s">
        <v>95</v>
      </c>
      <c r="BI48" s="657"/>
      <c r="BJ48" s="657"/>
      <c r="BK48" s="657"/>
      <c r="BL48" s="657"/>
      <c r="BM48" s="657"/>
      <c r="BN48" s="657"/>
      <c r="BO48" s="657"/>
      <c r="BP48" s="657"/>
      <c r="BQ48" s="657"/>
      <c r="BR48" s="657"/>
      <c r="BS48" s="657"/>
      <c r="BT48" s="657"/>
      <c r="BU48" s="657"/>
      <c r="BV48" s="658"/>
    </row>
    <row r="49" spans="3:82" s="71" customFormat="1" ht="24" customHeight="1" x14ac:dyDescent="0.15">
      <c r="D49" s="653" t="s">
        <v>96</v>
      </c>
      <c r="E49" s="653"/>
      <c r="F49" s="653"/>
      <c r="G49" s="653"/>
      <c r="H49" s="653"/>
      <c r="I49" s="653"/>
      <c r="J49" s="653"/>
      <c r="K49" s="653"/>
      <c r="L49" s="653"/>
      <c r="M49" s="653"/>
      <c r="N49" s="653"/>
      <c r="O49" s="653"/>
      <c r="P49" s="653"/>
      <c r="Q49" s="653"/>
      <c r="R49" s="653"/>
      <c r="S49" s="653" t="s">
        <v>97</v>
      </c>
      <c r="T49" s="653"/>
      <c r="U49" s="653"/>
      <c r="V49" s="653"/>
      <c r="W49" s="653"/>
      <c r="X49" s="653"/>
      <c r="Y49" s="653"/>
      <c r="Z49" s="653"/>
      <c r="AA49" s="653"/>
      <c r="AB49" s="653"/>
      <c r="AC49" s="653"/>
      <c r="AD49" s="653"/>
      <c r="AE49" s="653"/>
      <c r="AF49" s="653"/>
      <c r="AG49" s="653"/>
      <c r="AH49" s="653" t="s">
        <v>98</v>
      </c>
      <c r="AI49" s="653"/>
      <c r="AJ49" s="653"/>
      <c r="AK49" s="653"/>
      <c r="AL49" s="653"/>
      <c r="AM49" s="653"/>
      <c r="AN49" s="653"/>
      <c r="AO49" s="653"/>
      <c r="AP49" s="653"/>
      <c r="AQ49" s="653"/>
      <c r="AR49" s="653"/>
      <c r="AS49" s="653"/>
      <c r="AT49" s="653"/>
      <c r="AU49" s="653" t="s">
        <v>99</v>
      </c>
      <c r="AV49" s="653"/>
      <c r="AW49" s="653"/>
      <c r="AX49" s="653"/>
      <c r="AY49" s="653"/>
      <c r="AZ49" s="653"/>
      <c r="BA49" s="653"/>
      <c r="BB49" s="653"/>
      <c r="BC49" s="653"/>
      <c r="BD49" s="653"/>
      <c r="BE49" s="653"/>
      <c r="BF49" s="653"/>
      <c r="BG49" s="653"/>
      <c r="BH49" s="656" t="s">
        <v>100</v>
      </c>
      <c r="BI49" s="657"/>
      <c r="BJ49" s="657"/>
      <c r="BK49" s="657"/>
      <c r="BL49" s="657"/>
      <c r="BM49" s="657"/>
      <c r="BN49" s="657"/>
      <c r="BO49" s="657"/>
      <c r="BP49" s="657"/>
      <c r="BQ49" s="657"/>
      <c r="BR49" s="657"/>
      <c r="BS49" s="657"/>
      <c r="BT49" s="657"/>
      <c r="BU49" s="657"/>
      <c r="BV49" s="658"/>
    </row>
    <row r="50" spans="3:82" s="71" customFormat="1" ht="24" customHeight="1" x14ac:dyDescent="0.15">
      <c r="D50" s="653" t="s">
        <v>101</v>
      </c>
      <c r="E50" s="653"/>
      <c r="F50" s="653"/>
      <c r="G50" s="653"/>
      <c r="H50" s="653"/>
      <c r="I50" s="653"/>
      <c r="J50" s="653"/>
      <c r="K50" s="653"/>
      <c r="L50" s="653"/>
      <c r="M50" s="653"/>
      <c r="N50" s="653"/>
      <c r="O50" s="653"/>
      <c r="P50" s="653"/>
      <c r="Q50" s="653"/>
      <c r="R50" s="653"/>
      <c r="S50" s="653" t="s">
        <v>102</v>
      </c>
      <c r="T50" s="653"/>
      <c r="U50" s="653"/>
      <c r="V50" s="653"/>
      <c r="W50" s="653"/>
      <c r="X50" s="653"/>
      <c r="Y50" s="653"/>
      <c r="Z50" s="653"/>
      <c r="AA50" s="653"/>
      <c r="AB50" s="653"/>
      <c r="AC50" s="653"/>
      <c r="AD50" s="653"/>
      <c r="AE50" s="653"/>
      <c r="AF50" s="653"/>
      <c r="AG50" s="653"/>
      <c r="AH50" s="653" t="s">
        <v>103</v>
      </c>
      <c r="AI50" s="653"/>
      <c r="AJ50" s="653"/>
      <c r="AK50" s="653"/>
      <c r="AL50" s="653"/>
      <c r="AM50" s="653"/>
      <c r="AN50" s="653"/>
      <c r="AO50" s="653"/>
      <c r="AP50" s="653"/>
      <c r="AQ50" s="653"/>
      <c r="AR50" s="653"/>
      <c r="AS50" s="653"/>
      <c r="AT50" s="653"/>
      <c r="AU50" s="653" t="s">
        <v>104</v>
      </c>
      <c r="AV50" s="653"/>
      <c r="AW50" s="653"/>
      <c r="AX50" s="653"/>
      <c r="AY50" s="653"/>
      <c r="AZ50" s="653"/>
      <c r="BA50" s="653"/>
      <c r="BB50" s="653"/>
      <c r="BC50" s="653"/>
      <c r="BD50" s="653"/>
      <c r="BE50" s="653"/>
      <c r="BF50" s="653"/>
      <c r="BG50" s="653"/>
      <c r="BH50" s="75"/>
      <c r="BI50" s="75"/>
      <c r="BJ50" s="75"/>
      <c r="BK50" s="75"/>
      <c r="BL50" s="75"/>
      <c r="BM50" s="75"/>
      <c r="BN50" s="75"/>
      <c r="BO50" s="75"/>
      <c r="BP50" s="75"/>
      <c r="BQ50" s="75"/>
      <c r="BR50" s="75"/>
      <c r="BS50" s="75"/>
      <c r="BT50" s="75"/>
    </row>
    <row r="51" spans="3:82" s="34" customFormat="1" ht="27" customHeight="1" x14ac:dyDescent="0.15">
      <c r="C51" s="70" t="s">
        <v>105</v>
      </c>
      <c r="AV51" s="36"/>
      <c r="BE51" s="36"/>
      <c r="BF51" s="36"/>
      <c r="BG51" s="36"/>
      <c r="BH51" s="36"/>
      <c r="BI51" s="36"/>
      <c r="BJ51" s="36"/>
      <c r="BK51" s="36"/>
    </row>
    <row r="52" spans="3:82" s="71" customFormat="1" ht="36.75" customHeight="1" x14ac:dyDescent="0.15">
      <c r="C52" s="654" t="s">
        <v>106</v>
      </c>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654"/>
      <c r="AR52" s="654"/>
      <c r="AS52" s="654"/>
      <c r="AT52" s="654"/>
      <c r="AU52" s="654"/>
      <c r="AV52" s="654"/>
      <c r="AW52" s="654"/>
      <c r="AX52" s="654"/>
      <c r="AY52" s="654"/>
      <c r="AZ52" s="654"/>
      <c r="BA52" s="654"/>
      <c r="BB52" s="654"/>
      <c r="BC52" s="654"/>
      <c r="BD52" s="654"/>
      <c r="BE52" s="654"/>
      <c r="BF52" s="654"/>
      <c r="BG52" s="654"/>
      <c r="BH52" s="654"/>
      <c r="BI52" s="654"/>
      <c r="BJ52" s="654"/>
      <c r="BK52" s="654"/>
      <c r="BL52" s="654"/>
      <c r="BM52" s="654"/>
      <c r="BN52" s="654"/>
      <c r="BO52" s="654"/>
      <c r="BP52" s="654"/>
      <c r="BQ52" s="654"/>
      <c r="BR52" s="654"/>
      <c r="BS52" s="654"/>
      <c r="BT52" s="654"/>
      <c r="BU52" s="654"/>
      <c r="BV52" s="654"/>
      <c r="BW52" s="654"/>
    </row>
    <row r="53" spans="3:82" s="71" customFormat="1" ht="9" customHeight="1" x14ac:dyDescent="0.15">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7"/>
      <c r="AW53" s="76"/>
      <c r="AX53" s="76"/>
      <c r="AY53" s="76"/>
      <c r="AZ53" s="76"/>
      <c r="BA53" s="76"/>
      <c r="BB53" s="76"/>
      <c r="BE53" s="35"/>
      <c r="BF53" s="35"/>
      <c r="BG53" s="35"/>
      <c r="BH53" s="35"/>
      <c r="BI53" s="35"/>
      <c r="BJ53" s="35"/>
      <c r="BK53" s="35"/>
    </row>
    <row r="54" spans="3:82" s="34" customFormat="1" ht="27" customHeight="1" x14ac:dyDescent="0.15">
      <c r="C54" s="70" t="s">
        <v>107</v>
      </c>
      <c r="AV54" s="36"/>
      <c r="BE54" s="36"/>
      <c r="BF54" s="36"/>
      <c r="BG54" s="36"/>
      <c r="BH54" s="36"/>
      <c r="BI54" s="36"/>
      <c r="BJ54" s="36"/>
      <c r="BK54" s="36"/>
    </row>
    <row r="55" spans="3:82" s="71" customFormat="1" ht="36.75" customHeight="1" x14ac:dyDescent="0.15">
      <c r="C55" s="654" t="s">
        <v>108</v>
      </c>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4"/>
      <c r="AL55" s="654"/>
      <c r="AM55" s="654"/>
      <c r="AN55" s="654"/>
      <c r="AO55" s="654"/>
      <c r="AP55" s="654"/>
      <c r="AQ55" s="654"/>
      <c r="AR55" s="654"/>
      <c r="AS55" s="654"/>
      <c r="AT55" s="654"/>
      <c r="AU55" s="654"/>
      <c r="AV55" s="654"/>
      <c r="AW55" s="654"/>
      <c r="AX55" s="654"/>
      <c r="AY55" s="654"/>
      <c r="AZ55" s="654"/>
      <c r="BA55" s="654"/>
      <c r="BB55" s="654"/>
      <c r="BC55" s="654"/>
      <c r="BD55" s="654"/>
      <c r="BE55" s="654"/>
      <c r="BF55" s="654"/>
      <c r="BG55" s="654"/>
      <c r="BH55" s="654"/>
      <c r="BI55" s="654"/>
      <c r="BJ55" s="654"/>
      <c r="BK55" s="654"/>
      <c r="BL55" s="654"/>
      <c r="BM55" s="654"/>
      <c r="BN55" s="654"/>
      <c r="BO55" s="654"/>
      <c r="BP55" s="654"/>
      <c r="BQ55" s="654"/>
      <c r="BR55" s="654"/>
      <c r="BS55" s="654"/>
      <c r="BT55" s="654"/>
      <c r="BU55" s="654"/>
      <c r="BV55" s="654"/>
      <c r="BW55" s="654"/>
    </row>
    <row r="56" spans="3:82" s="71" customFormat="1" ht="9.75" customHeight="1" x14ac:dyDescent="0.15">
      <c r="AV56" s="35"/>
      <c r="BE56" s="35"/>
      <c r="BF56" s="35"/>
      <c r="BG56" s="35"/>
      <c r="BH56" s="35"/>
      <c r="BI56" s="35"/>
      <c r="BJ56" s="35"/>
      <c r="BK56" s="35"/>
    </row>
    <row r="57" spans="3:82" s="70" customFormat="1" ht="27" customHeight="1" x14ac:dyDescent="0.15">
      <c r="C57" s="78" t="s">
        <v>109</v>
      </c>
      <c r="AV57" s="79"/>
      <c r="BE57" s="79"/>
      <c r="BF57" s="79"/>
      <c r="BG57" s="79"/>
      <c r="BH57" s="79"/>
      <c r="BI57" s="79"/>
      <c r="BJ57" s="79"/>
      <c r="BK57" s="79"/>
    </row>
    <row r="58" spans="3:82" s="71" customFormat="1" ht="42.75" customHeight="1" x14ac:dyDescent="0.15">
      <c r="C58" s="654" t="s">
        <v>392</v>
      </c>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4"/>
      <c r="BT58" s="654"/>
      <c r="BU58" s="654"/>
      <c r="BV58" s="654"/>
      <c r="BW58" s="654"/>
      <c r="BX58" s="80"/>
      <c r="BY58" s="80"/>
      <c r="BZ58" s="80"/>
      <c r="CA58" s="80"/>
      <c r="CB58" s="80"/>
      <c r="CC58" s="80"/>
      <c r="CD58" s="80"/>
    </row>
    <row r="59" spans="3:82" s="71" customFormat="1" ht="27" customHeight="1" x14ac:dyDescent="0.15">
      <c r="C59" s="81" t="s">
        <v>110</v>
      </c>
      <c r="AV59" s="35"/>
      <c r="BE59" s="35"/>
      <c r="BF59" s="35"/>
      <c r="BG59" s="35"/>
      <c r="BH59" s="35"/>
      <c r="BI59" s="35"/>
      <c r="BJ59" s="35"/>
      <c r="BK59" s="35"/>
    </row>
    <row r="60" spans="3:82" s="71" customFormat="1" ht="39.75" customHeight="1" x14ac:dyDescent="0.15">
      <c r="C60" s="654" t="s">
        <v>391</v>
      </c>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c r="AN60" s="654"/>
      <c r="AO60" s="654"/>
      <c r="AP60" s="654"/>
      <c r="AQ60" s="654"/>
      <c r="AR60" s="654"/>
      <c r="AS60" s="654"/>
      <c r="AT60" s="654"/>
      <c r="AU60" s="654"/>
      <c r="AV60" s="654"/>
      <c r="AW60" s="654"/>
      <c r="AX60" s="654"/>
      <c r="AY60" s="654"/>
      <c r="AZ60" s="654"/>
      <c r="BA60" s="654"/>
      <c r="BB60" s="654"/>
      <c r="BC60" s="654"/>
      <c r="BD60" s="654"/>
      <c r="BE60" s="654"/>
      <c r="BF60" s="654"/>
      <c r="BG60" s="654"/>
      <c r="BH60" s="654"/>
      <c r="BI60" s="654"/>
      <c r="BJ60" s="654"/>
      <c r="BK60" s="654"/>
      <c r="BL60" s="654"/>
      <c r="BM60" s="654"/>
      <c r="BN60" s="654"/>
      <c r="BO60" s="654"/>
      <c r="BP60" s="654"/>
      <c r="BQ60" s="654"/>
      <c r="BR60" s="654"/>
      <c r="BS60" s="654"/>
      <c r="BT60" s="654"/>
      <c r="BU60" s="654"/>
      <c r="BV60" s="654"/>
      <c r="BW60" s="654"/>
    </row>
    <row r="61" spans="3:82" s="71" customFormat="1" ht="9.6" customHeight="1" x14ac:dyDescent="0.15">
      <c r="C61" s="73"/>
      <c r="AV61" s="35"/>
      <c r="BE61" s="35"/>
      <c r="BF61" s="35"/>
      <c r="BG61" s="35"/>
      <c r="BH61" s="35"/>
      <c r="BI61" s="35"/>
      <c r="BJ61" s="35"/>
      <c r="BK61" s="35"/>
    </row>
    <row r="62" spans="3:82" s="71" customFormat="1" ht="27" customHeight="1" x14ac:dyDescent="0.15">
      <c r="C62" s="78" t="s">
        <v>111</v>
      </c>
      <c r="AV62" s="35"/>
      <c r="BE62" s="35"/>
      <c r="BF62" s="35"/>
      <c r="BG62" s="35"/>
      <c r="BH62" s="35"/>
      <c r="BI62" s="35"/>
      <c r="BJ62" s="35"/>
      <c r="BK62" s="35"/>
    </row>
    <row r="63" spans="3:82" s="71" customFormat="1" ht="27" customHeight="1" x14ac:dyDescent="0.15">
      <c r="C63" s="73" t="s">
        <v>112</v>
      </c>
      <c r="AV63" s="35"/>
      <c r="BE63" s="35"/>
      <c r="BF63" s="35"/>
      <c r="BG63" s="35"/>
      <c r="BH63" s="35"/>
      <c r="BI63" s="35"/>
      <c r="BJ63" s="35"/>
      <c r="BK63" s="35"/>
    </row>
    <row r="64" spans="3:82" s="71" customFormat="1" ht="27" customHeight="1" x14ac:dyDescent="0.15">
      <c r="C64" s="73" t="s">
        <v>113</v>
      </c>
      <c r="AV64" s="35"/>
      <c r="BE64" s="35"/>
      <c r="BF64" s="35"/>
      <c r="BG64" s="35"/>
      <c r="BH64" s="35"/>
      <c r="BI64" s="35"/>
      <c r="BJ64" s="35"/>
      <c r="BK64" s="35"/>
    </row>
    <row r="65" spans="1:78" s="71" customFormat="1" ht="27" customHeight="1" x14ac:dyDescent="0.15">
      <c r="C65" s="73" t="s">
        <v>114</v>
      </c>
      <c r="AV65" s="35"/>
      <c r="BE65" s="35"/>
      <c r="BF65" s="35"/>
      <c r="BG65" s="35"/>
      <c r="BH65" s="35"/>
      <c r="BI65" s="35"/>
      <c r="BJ65" s="35"/>
      <c r="BK65" s="35"/>
    </row>
    <row r="66" spans="1:78" s="71" customFormat="1" ht="8.25" customHeight="1" x14ac:dyDescent="0.15">
      <c r="C66" s="82"/>
      <c r="AV66" s="35"/>
      <c r="BE66" s="35"/>
      <c r="BF66" s="35"/>
      <c r="BG66" s="35"/>
      <c r="BH66" s="35"/>
      <c r="BI66" s="35"/>
      <c r="BJ66" s="35"/>
      <c r="BK66" s="35"/>
    </row>
    <row r="67" spans="1:78" s="71" customFormat="1" ht="27" customHeight="1" x14ac:dyDescent="0.15">
      <c r="C67" s="85"/>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4"/>
      <c r="AW67" s="83"/>
      <c r="AX67" s="83"/>
      <c r="AY67" s="83"/>
      <c r="AZ67" s="83"/>
      <c r="BA67" s="83"/>
      <c r="BB67" s="83"/>
      <c r="BC67" s="83"/>
      <c r="BD67" s="83"/>
      <c r="BE67" s="84"/>
      <c r="BF67" s="84"/>
      <c r="BG67" s="84"/>
      <c r="BH67" s="84"/>
      <c r="BI67" s="84"/>
      <c r="BJ67" s="84"/>
      <c r="BK67" s="84"/>
      <c r="BL67" s="83"/>
      <c r="BM67" s="83"/>
      <c r="BN67" s="83"/>
      <c r="BO67" s="83"/>
      <c r="BP67" s="83"/>
      <c r="BQ67" s="83"/>
      <c r="BR67" s="83"/>
      <c r="BS67" s="83"/>
      <c r="BT67" s="83"/>
      <c r="BU67" s="83"/>
      <c r="BV67" s="83"/>
      <c r="BW67" s="83"/>
    </row>
    <row r="68" spans="1:78" s="71" customFormat="1" ht="27" customHeight="1" x14ac:dyDescent="0.15">
      <c r="C68" s="73"/>
      <c r="AV68" s="35"/>
      <c r="BE68" s="35"/>
      <c r="BF68" s="35"/>
      <c r="BG68" s="35"/>
      <c r="BH68" s="35"/>
      <c r="BI68" s="35"/>
      <c r="BJ68" s="35"/>
      <c r="BK68" s="35"/>
    </row>
    <row r="69" spans="1:78" s="69" customFormat="1" ht="24" customHeight="1" x14ac:dyDescent="0.15">
      <c r="A69" s="649"/>
      <c r="B69" s="649"/>
      <c r="C69" s="649"/>
      <c r="D69" s="649"/>
      <c r="E69" s="649"/>
      <c r="F69" s="649"/>
      <c r="G69" s="649"/>
      <c r="H69" s="649"/>
      <c r="I69" s="649"/>
      <c r="J69" s="649"/>
      <c r="K69" s="649"/>
      <c r="L69" s="649"/>
      <c r="M69" s="649"/>
      <c r="N69" s="649"/>
      <c r="O69" s="649"/>
      <c r="P69" s="649"/>
      <c r="Q69" s="649"/>
      <c r="R69" s="649"/>
      <c r="S69" s="649"/>
      <c r="T69" s="649"/>
      <c r="U69" s="649"/>
      <c r="V69" s="649"/>
      <c r="W69" s="649"/>
      <c r="X69" s="649"/>
      <c r="Y69" s="649"/>
      <c r="Z69" s="649"/>
      <c r="AA69" s="649"/>
      <c r="AB69" s="649"/>
      <c r="AC69" s="649"/>
      <c r="AD69" s="649"/>
      <c r="AE69" s="649"/>
      <c r="AF69" s="649"/>
      <c r="AG69" s="649"/>
      <c r="AH69" s="649"/>
      <c r="AI69" s="649"/>
      <c r="AJ69" s="649"/>
      <c r="AK69" s="649"/>
      <c r="AL69" s="649"/>
      <c r="AM69" s="649"/>
      <c r="AN69" s="649"/>
      <c r="AO69" s="649"/>
      <c r="AP69" s="649"/>
      <c r="AQ69" s="649"/>
      <c r="AR69" s="649"/>
      <c r="AS69" s="649"/>
      <c r="AT69" s="649"/>
      <c r="AU69" s="649"/>
      <c r="AV69" s="649"/>
      <c r="AW69" s="649"/>
      <c r="AX69" s="649"/>
      <c r="AY69" s="649"/>
      <c r="AZ69" s="649"/>
      <c r="BA69" s="649"/>
      <c r="BB69" s="649"/>
      <c r="BC69" s="649"/>
      <c r="BD69" s="649"/>
      <c r="BE69" s="649"/>
      <c r="BF69" s="649"/>
      <c r="BG69" s="649"/>
      <c r="BH69" s="649"/>
      <c r="BI69" s="649"/>
      <c r="BJ69" s="649"/>
      <c r="BK69" s="649"/>
      <c r="BL69" s="649"/>
      <c r="BM69" s="649"/>
      <c r="BN69" s="649"/>
      <c r="BO69" s="649"/>
      <c r="BP69" s="649"/>
      <c r="BQ69" s="649"/>
      <c r="BR69" s="649"/>
      <c r="BS69" s="649"/>
      <c r="BT69" s="649"/>
      <c r="BU69" s="649"/>
      <c r="BV69" s="649"/>
      <c r="BW69" s="649"/>
      <c r="BX69" s="68"/>
      <c r="BY69" s="68"/>
      <c r="BZ69" s="68"/>
    </row>
    <row r="70" spans="1:78" x14ac:dyDescent="0.15">
      <c r="AR70" s="8"/>
      <c r="AS70" s="8"/>
      <c r="AT70" s="8"/>
      <c r="AU70" s="8"/>
      <c r="AV70" s="8"/>
      <c r="AW70" s="8"/>
    </row>
    <row r="71" spans="1:78" x14ac:dyDescent="0.15">
      <c r="AR71" s="8"/>
      <c r="AS71" s="8"/>
      <c r="AT71" s="8"/>
      <c r="AU71" s="8"/>
      <c r="AV71" s="8"/>
      <c r="AW71" s="8"/>
    </row>
    <row r="72" spans="1:78" x14ac:dyDescent="0.15">
      <c r="AR72" s="8"/>
      <c r="AS72" s="8"/>
      <c r="AT72" s="8"/>
      <c r="AU72" s="8"/>
      <c r="AV72" s="8"/>
      <c r="AW72" s="8"/>
    </row>
    <row r="73" spans="1:78" x14ac:dyDescent="0.15">
      <c r="AR73" s="8"/>
      <c r="AS73" s="8"/>
      <c r="AT73" s="8"/>
      <c r="AU73" s="8"/>
      <c r="AV73" s="8"/>
      <c r="AW73" s="8"/>
    </row>
    <row r="74" spans="1:78" x14ac:dyDescent="0.15">
      <c r="AR74" s="8"/>
      <c r="AS74" s="8"/>
      <c r="AT74" s="8"/>
      <c r="AU74" s="8"/>
      <c r="AV74" s="8"/>
      <c r="AW74" s="8"/>
    </row>
    <row r="75" spans="1:78" x14ac:dyDescent="0.15">
      <c r="AR75" s="8"/>
      <c r="AS75" s="8"/>
      <c r="AT75" s="8"/>
      <c r="AU75" s="8"/>
      <c r="AV75" s="8"/>
      <c r="AW75" s="8"/>
    </row>
  </sheetData>
  <sheetProtection password="CC25" sheet="1" objects="1" scenarios="1"/>
  <mergeCells count="355">
    <mergeCell ref="D46:R46"/>
    <mergeCell ref="S46:AG46"/>
    <mergeCell ref="AH46:AT46"/>
    <mergeCell ref="AU46:BG46"/>
    <mergeCell ref="BH46:BV46"/>
    <mergeCell ref="D45:R45"/>
    <mergeCell ref="D47:R47"/>
    <mergeCell ref="S47:AG47"/>
    <mergeCell ref="AH47:AT47"/>
    <mergeCell ref="AU47:BG47"/>
    <mergeCell ref="BH47:BV47"/>
    <mergeCell ref="D48:R48"/>
    <mergeCell ref="S48:AG48"/>
    <mergeCell ref="AH48:AT48"/>
    <mergeCell ref="AU48:BG48"/>
    <mergeCell ref="BH48:BV48"/>
    <mergeCell ref="C58:BW58"/>
    <mergeCell ref="C60:BW60"/>
    <mergeCell ref="D49:R49"/>
    <mergeCell ref="S49:AG49"/>
    <mergeCell ref="AH49:AT49"/>
    <mergeCell ref="AU49:BG49"/>
    <mergeCell ref="BH49:BV49"/>
    <mergeCell ref="D50:R50"/>
    <mergeCell ref="S50:AG50"/>
    <mergeCell ref="AH50:AT50"/>
    <mergeCell ref="C52:BW52"/>
    <mergeCell ref="C55:BW55"/>
    <mergeCell ref="AU50:BG50"/>
    <mergeCell ref="B35:D35"/>
    <mergeCell ref="E35:M35"/>
    <mergeCell ref="V35:AC35"/>
    <mergeCell ref="AL10:AQ10"/>
    <mergeCell ref="AH10:AJ10"/>
    <mergeCell ref="B34:D34"/>
    <mergeCell ref="E34:M34"/>
    <mergeCell ref="B33:D33"/>
    <mergeCell ref="AB11:AJ11"/>
    <mergeCell ref="N26:U26"/>
    <mergeCell ref="E27:M27"/>
    <mergeCell ref="E30:M30"/>
    <mergeCell ref="N27:U27"/>
    <mergeCell ref="B29:D29"/>
    <mergeCell ref="E29:M29"/>
    <mergeCell ref="N29:U29"/>
    <mergeCell ref="AD29:AG29"/>
    <mergeCell ref="AH29:AK29"/>
    <mergeCell ref="E26:M26"/>
    <mergeCell ref="B30:D30"/>
    <mergeCell ref="AD15:AK15"/>
    <mergeCell ref="AH16:AK16"/>
    <mergeCell ref="AP28:AS28"/>
    <mergeCell ref="E33:M33"/>
    <mergeCell ref="AH7:AI7"/>
    <mergeCell ref="AJ7:AK7"/>
    <mergeCell ref="AL7:AM7"/>
    <mergeCell ref="AV7:AW7"/>
    <mergeCell ref="BD6:BE6"/>
    <mergeCell ref="S45:AG45"/>
    <mergeCell ref="AH45:AT45"/>
    <mergeCell ref="AU45:BG45"/>
    <mergeCell ref="AD17:AG17"/>
    <mergeCell ref="N32:U32"/>
    <mergeCell ref="AX30:BA30"/>
    <mergeCell ref="C43:BW43"/>
    <mergeCell ref="BF10:BW10"/>
    <mergeCell ref="BM11:BU11"/>
    <mergeCell ref="BH45:BV45"/>
    <mergeCell ref="BL15:BU15"/>
    <mergeCell ref="BT6:BU6"/>
    <mergeCell ref="BR6:BS6"/>
    <mergeCell ref="BP6:BQ6"/>
    <mergeCell ref="BN6:BO6"/>
    <mergeCell ref="AZ6:BA6"/>
    <mergeCell ref="BL6:BM6"/>
    <mergeCell ref="BJ6:BK6"/>
    <mergeCell ref="BT7:BU7"/>
    <mergeCell ref="AZ7:BA7"/>
    <mergeCell ref="AV11:BD11"/>
    <mergeCell ref="BB7:BC7"/>
    <mergeCell ref="BH11:BL11"/>
    <mergeCell ref="BN7:BO7"/>
    <mergeCell ref="BJ7:BK7"/>
    <mergeCell ref="BD7:BE7"/>
    <mergeCell ref="BB6:BC6"/>
    <mergeCell ref="AP15:AS16"/>
    <mergeCell ref="AR10:AT10"/>
    <mergeCell ref="AR7:AS7"/>
    <mergeCell ref="AV9:BB10"/>
    <mergeCell ref="BH6:BI6"/>
    <mergeCell ref="BF6:BG6"/>
    <mergeCell ref="AN3:AT3"/>
    <mergeCell ref="AP6:AQ6"/>
    <mergeCell ref="AN6:AO6"/>
    <mergeCell ref="AL6:AM6"/>
    <mergeCell ref="AX15:BA16"/>
    <mergeCell ref="AX7:AY7"/>
    <mergeCell ref="AP7:AQ7"/>
    <mergeCell ref="AT7:AU7"/>
    <mergeCell ref="A69:BW69"/>
    <mergeCell ref="AB7:AC7"/>
    <mergeCell ref="AD7:AE7"/>
    <mergeCell ref="AF7:AG7"/>
    <mergeCell ref="AN7:AO7"/>
    <mergeCell ref="BP7:BQ7"/>
    <mergeCell ref="BR7:BS7"/>
    <mergeCell ref="AL15:AO16"/>
    <mergeCell ref="AT15:AW16"/>
    <mergeCell ref="BF7:BG7"/>
    <mergeCell ref="BH7:BI7"/>
    <mergeCell ref="B26:D26"/>
    <mergeCell ref="B32:D32"/>
    <mergeCell ref="E32:M32"/>
    <mergeCell ref="B31:D31"/>
    <mergeCell ref="E31:M31"/>
    <mergeCell ref="B28:D28"/>
    <mergeCell ref="E28:M28"/>
    <mergeCell ref="B27:D27"/>
    <mergeCell ref="AH27:AK27"/>
    <mergeCell ref="N28:U28"/>
    <mergeCell ref="V27:AC27"/>
    <mergeCell ref="AD28:AG28"/>
    <mergeCell ref="AH28:AK28"/>
    <mergeCell ref="V28:AC28"/>
    <mergeCell ref="B25:D25"/>
    <mergeCell ref="E25:M25"/>
    <mergeCell ref="BD23:BF26"/>
    <mergeCell ref="BG23:BK23"/>
    <mergeCell ref="B24:D24"/>
    <mergeCell ref="E24:M24"/>
    <mergeCell ref="B23:D23"/>
    <mergeCell ref="E23:M23"/>
    <mergeCell ref="BG24:BU26"/>
    <mergeCell ref="BL23:BU23"/>
    <mergeCell ref="V26:AC26"/>
    <mergeCell ref="B22:D22"/>
    <mergeCell ref="E22:M22"/>
    <mergeCell ref="B21:D21"/>
    <mergeCell ref="E21:M21"/>
    <mergeCell ref="B20:D20"/>
    <mergeCell ref="E20:M20"/>
    <mergeCell ref="B19:D19"/>
    <mergeCell ref="E19:M19"/>
    <mergeCell ref="BG17:BU18"/>
    <mergeCell ref="B18:D18"/>
    <mergeCell ref="E18:M18"/>
    <mergeCell ref="B17:D17"/>
    <mergeCell ref="E17:M17"/>
    <mergeCell ref="N17:U17"/>
    <mergeCell ref="AH17:AK17"/>
    <mergeCell ref="AT17:AW17"/>
    <mergeCell ref="BG20:BU22"/>
    <mergeCell ref="AX17:BA17"/>
    <mergeCell ref="AT18:AW18"/>
    <mergeCell ref="AT19:AW19"/>
    <mergeCell ref="BL19:BU19"/>
    <mergeCell ref="V20:AC20"/>
    <mergeCell ref="AD21:AG21"/>
    <mergeCell ref="AH21:AK21"/>
    <mergeCell ref="B15:D16"/>
    <mergeCell ref="E15:M16"/>
    <mergeCell ref="B11:N11"/>
    <mergeCell ref="B10:N10"/>
    <mergeCell ref="R10:Z10"/>
    <mergeCell ref="AD16:AG16"/>
    <mergeCell ref="N15:U16"/>
    <mergeCell ref="V15:AC16"/>
    <mergeCell ref="X11:Y11"/>
    <mergeCell ref="U11:V11"/>
    <mergeCell ref="R11:S11"/>
    <mergeCell ref="AB9:AG10"/>
    <mergeCell ref="B7:N7"/>
    <mergeCell ref="P4:V4"/>
    <mergeCell ref="B6:N6"/>
    <mergeCell ref="B3:N3"/>
    <mergeCell ref="V6:W6"/>
    <mergeCell ref="T6:U6"/>
    <mergeCell ref="R6:S6"/>
    <mergeCell ref="P6:Q6"/>
    <mergeCell ref="P7:Q7"/>
    <mergeCell ref="R7:S7"/>
    <mergeCell ref="T7:U7"/>
    <mergeCell ref="V7:W7"/>
    <mergeCell ref="P3:W3"/>
    <mergeCell ref="AX19:BA19"/>
    <mergeCell ref="BD15:BF18"/>
    <mergeCell ref="BG15:BK15"/>
    <mergeCell ref="BG16:BU16"/>
    <mergeCell ref="AX18:BA18"/>
    <mergeCell ref="AX20:BA20"/>
    <mergeCell ref="AX21:BA21"/>
    <mergeCell ref="AC3:AE3"/>
    <mergeCell ref="X7:Y7"/>
    <mergeCell ref="Z7:AA7"/>
    <mergeCell ref="AF3:AH3"/>
    <mergeCell ref="AI3:AK3"/>
    <mergeCell ref="AH6:AI6"/>
    <mergeCell ref="AF6:AG6"/>
    <mergeCell ref="AD6:AE6"/>
    <mergeCell ref="AB6:AC6"/>
    <mergeCell ref="AJ6:AK6"/>
    <mergeCell ref="BN3:BT3"/>
    <mergeCell ref="BI3:BK3"/>
    <mergeCell ref="BC3:BE3"/>
    <mergeCell ref="BC10:BD10"/>
    <mergeCell ref="BG19:BK19"/>
    <mergeCell ref="AL11:AT11"/>
    <mergeCell ref="BL7:BM7"/>
    <mergeCell ref="BV24:BW24"/>
    <mergeCell ref="BV25:BW25"/>
    <mergeCell ref="AT20:AW20"/>
    <mergeCell ref="AT21:AW21"/>
    <mergeCell ref="BV28:BW28"/>
    <mergeCell ref="BG27:BK27"/>
    <mergeCell ref="AX26:BA26"/>
    <mergeCell ref="BG28:BU30"/>
    <mergeCell ref="BV29:BW29"/>
    <mergeCell ref="BV20:BW20"/>
    <mergeCell ref="BV21:BW21"/>
    <mergeCell ref="AT29:AW29"/>
    <mergeCell ref="AX29:BA29"/>
    <mergeCell ref="AT27:AW27"/>
    <mergeCell ref="AX27:BA27"/>
    <mergeCell ref="AT28:AW28"/>
    <mergeCell ref="AX28:BA28"/>
    <mergeCell ref="BV32:BW32"/>
    <mergeCell ref="BV33:BW33"/>
    <mergeCell ref="N18:U18"/>
    <mergeCell ref="V17:AC17"/>
    <mergeCell ref="AD18:AG18"/>
    <mergeCell ref="AH18:AK18"/>
    <mergeCell ref="AL18:AO18"/>
    <mergeCell ref="AP18:AS18"/>
    <mergeCell ref="AL17:AO17"/>
    <mergeCell ref="AP17:AS17"/>
    <mergeCell ref="V18:AC18"/>
    <mergeCell ref="BL31:BU31"/>
    <mergeCell ref="BL27:BU27"/>
    <mergeCell ref="AT23:AW23"/>
    <mergeCell ref="AX23:BA23"/>
    <mergeCell ref="AT24:AW24"/>
    <mergeCell ref="AX24:BA24"/>
    <mergeCell ref="BD27:BF30"/>
    <mergeCell ref="V19:AC19"/>
    <mergeCell ref="AD20:AG20"/>
    <mergeCell ref="AH20:AK20"/>
    <mergeCell ref="AL20:AO20"/>
    <mergeCell ref="AP20:AS20"/>
    <mergeCell ref="AT22:AW22"/>
    <mergeCell ref="AL21:AO21"/>
    <mergeCell ref="AD22:AG22"/>
    <mergeCell ref="AH22:AK22"/>
    <mergeCell ref="BD31:BF34"/>
    <mergeCell ref="BG31:BK31"/>
    <mergeCell ref="AX22:BA22"/>
    <mergeCell ref="BD19:BF22"/>
    <mergeCell ref="BG32:BU34"/>
    <mergeCell ref="N21:U21"/>
    <mergeCell ref="V22:AC22"/>
    <mergeCell ref="AP21:AS21"/>
    <mergeCell ref="N20:U20"/>
    <mergeCell ref="AH19:AK19"/>
    <mergeCell ref="AL19:AO19"/>
    <mergeCell ref="AP19:AS19"/>
    <mergeCell ref="V21:AC21"/>
    <mergeCell ref="AD19:AG19"/>
    <mergeCell ref="N19:U19"/>
    <mergeCell ref="AD23:AG23"/>
    <mergeCell ref="AH23:AK23"/>
    <mergeCell ref="AL23:AO23"/>
    <mergeCell ref="AP23:AS23"/>
    <mergeCell ref="N22:U22"/>
    <mergeCell ref="AL22:AO22"/>
    <mergeCell ref="AX31:BA31"/>
    <mergeCell ref="N31:U31"/>
    <mergeCell ref="V30:AC30"/>
    <mergeCell ref="AD31:AG31"/>
    <mergeCell ref="AH31:AK31"/>
    <mergeCell ref="AL31:AO31"/>
    <mergeCell ref="AP22:AS22"/>
    <mergeCell ref="AD24:AG24"/>
    <mergeCell ref="AH24:AK24"/>
    <mergeCell ref="AL24:AO24"/>
    <mergeCell ref="AP24:AS24"/>
    <mergeCell ref="AP26:AS26"/>
    <mergeCell ref="N23:U23"/>
    <mergeCell ref="N25:U25"/>
    <mergeCell ref="V24:AC24"/>
    <mergeCell ref="AD25:AG25"/>
    <mergeCell ref="AH25:AK25"/>
    <mergeCell ref="AL25:AO25"/>
    <mergeCell ref="V23:AC23"/>
    <mergeCell ref="N30:U30"/>
    <mergeCell ref="AL29:AO29"/>
    <mergeCell ref="AP29:AS29"/>
    <mergeCell ref="V29:AC29"/>
    <mergeCell ref="AL27:AO27"/>
    <mergeCell ref="AL28:AO28"/>
    <mergeCell ref="AP25:AS25"/>
    <mergeCell ref="N24:U24"/>
    <mergeCell ref="V25:AC25"/>
    <mergeCell ref="AT25:AW25"/>
    <mergeCell ref="AX25:BA25"/>
    <mergeCell ref="AD26:AG26"/>
    <mergeCell ref="AH26:AK26"/>
    <mergeCell ref="AL26:AO26"/>
    <mergeCell ref="AT26:AW26"/>
    <mergeCell ref="AP27:AS27"/>
    <mergeCell ref="AD27:AG27"/>
    <mergeCell ref="BF3:BH3"/>
    <mergeCell ref="AT34:AW34"/>
    <mergeCell ref="AX34:BA34"/>
    <mergeCell ref="N35:U35"/>
    <mergeCell ref="V34:AC34"/>
    <mergeCell ref="AD35:AG35"/>
    <mergeCell ref="AH35:AK35"/>
    <mergeCell ref="AL35:AO35"/>
    <mergeCell ref="AP35:AS35"/>
    <mergeCell ref="AT35:AW35"/>
    <mergeCell ref="Z6:AA6"/>
    <mergeCell ref="X6:Y6"/>
    <mergeCell ref="AX6:AY6"/>
    <mergeCell ref="AV6:AW6"/>
    <mergeCell ref="AR6:AS6"/>
    <mergeCell ref="AT6:AU6"/>
    <mergeCell ref="P11:Q11"/>
    <mergeCell ref="AX32:BA32"/>
    <mergeCell ref="N33:U33"/>
    <mergeCell ref="V32:AC32"/>
    <mergeCell ref="AD33:AG33"/>
    <mergeCell ref="AH33:AK33"/>
    <mergeCell ref="AL33:AO33"/>
    <mergeCell ref="AP33:AS33"/>
    <mergeCell ref="AX35:BA35"/>
    <mergeCell ref="N34:U34"/>
    <mergeCell ref="V33:AC33"/>
    <mergeCell ref="AD34:AG34"/>
    <mergeCell ref="AH34:AK34"/>
    <mergeCell ref="AL34:AO34"/>
    <mergeCell ref="AP34:AS34"/>
    <mergeCell ref="AT33:AW33"/>
    <mergeCell ref="AX33:BA33"/>
    <mergeCell ref="AD32:AG32"/>
    <mergeCell ref="V31:AC31"/>
    <mergeCell ref="AH32:AK32"/>
    <mergeCell ref="AL32:AO32"/>
    <mergeCell ref="AP32:AS32"/>
    <mergeCell ref="AT32:AW32"/>
    <mergeCell ref="AT30:AW30"/>
    <mergeCell ref="AD30:AG30"/>
    <mergeCell ref="AH30:AK30"/>
    <mergeCell ref="AP30:AS30"/>
    <mergeCell ref="AT31:AW31"/>
    <mergeCell ref="AL30:AO30"/>
    <mergeCell ref="AP31:AS31"/>
  </mergeCells>
  <phoneticPr fontId="20"/>
  <dataValidations count="8">
    <dataValidation imeMode="on" allowBlank="1" showInputMessage="1" showErrorMessage="1" sqref="BL27 BL23 BL31" xr:uid="{00000000-0002-0000-0100-000000000000}"/>
    <dataValidation imeMode="off" allowBlank="1" showInputMessage="1" showErrorMessage="1" sqref="AG36:AH37 BH11 V17:V35 AB11 AN4:AO5 BG20 AH4:AK5 T36:U37 R11 AU36:AX37 AO36:AP37 AA36:AD37 AK36:AL37 W36:X37 AD17:AD35 N17:N35 N36:Q37" xr:uid="{00000000-0002-0000-0100-000001000000}"/>
    <dataValidation type="list" imeMode="off" allowBlank="1" showInputMessage="1" showErrorMessage="1" sqref="P7 R7 T7 V7 X7 Z7 AB7 AD7 AF7 AH7 AJ7 AL7 AN7 AP7 AR7 AT7 AV7 AX7 AZ7 BB7 BD7 BF7 BH7 BJ7 BL7 BN7 BP7 BR7 BT7" xr:uid="{00000000-0002-0000-0100-000002000000}">
      <formula1>" ,1,2"</formula1>
    </dataValidation>
    <dataValidation type="textLength" errorStyle="warning" imeMode="on" operator="lessThanOrEqual" allowBlank="1" showInputMessage="1" showErrorMessage="1" error="30字以内で記入してください。" sqref="BG24:BU26 BG28:BU30 BG32:BU34" xr:uid="{00000000-0002-0000-0100-000003000000}">
      <formula1>30</formula1>
    </dataValidation>
    <dataValidation type="list" allowBlank="1" showInputMessage="1" showErrorMessage="1" sqref="P3" xr:uid="{00000000-0002-0000-0100-000004000000}">
      <formula1>"知事,大臣"</formula1>
    </dataValidation>
    <dataValidation type="list" allowBlank="1" showInputMessage="1" showErrorMessage="1" sqref="BG23:BK23 BG27:BK27 BG31:BK31" xr:uid="{00000000-0002-0000-0100-000005000000}">
      <formula1>$A$17:$A$35</formula1>
    </dataValidation>
    <dataValidation type="list" allowBlank="1" showInputMessage="1" showErrorMessage="1" sqref="P11:Q11" xr:uid="{00000000-0002-0000-0100-000006000000}">
      <formula1>"令和,平成"</formula1>
    </dataValidation>
    <dataValidation type="list" imeMode="off" allowBlank="1" showInputMessage="1" showErrorMessage="1" sqref="BM11" xr:uid="{00000000-0002-0000-0100-000007000000}">
      <formula1>"有,無"</formula1>
    </dataValidation>
  </dataValidations>
  <printOptions horizontalCentered="1"/>
  <pageMargins left="0.39370078740157483" right="0.39370078740157483" top="0.51181102362204722" bottom="0.19685039370078741" header="0.39370078740157483" footer="0.19685039370078741"/>
  <pageSetup paperSize="9" scale="75" firstPageNumber="4" orientation="landscape" blackAndWhite="1" useFirstPageNumber="1" r:id="rId1"/>
  <headerFooter alignWithMargins="0"/>
  <rowBreaks count="1" manualBreakCount="1">
    <brk id="36" min="1" max="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indexed="13"/>
  </sheetPr>
  <dimension ref="B1:BB169"/>
  <sheetViews>
    <sheetView view="pageBreakPreview" zoomScale="70" zoomScaleNormal="75" zoomScaleSheetLayoutView="70" workbookViewId="0">
      <selection activeCell="P2" sqref="P2:Q2"/>
    </sheetView>
  </sheetViews>
  <sheetFormatPr defaultRowHeight="15.95" customHeight="1" x14ac:dyDescent="0.15"/>
  <cols>
    <col min="1" max="1" width="1.25" style="108" customWidth="1"/>
    <col min="2" max="5" width="4.125" style="107" customWidth="1"/>
    <col min="6" max="18" width="9.625" style="108" customWidth="1"/>
    <col min="19" max="19" width="6.125" style="108" customWidth="1"/>
    <col min="20" max="20" width="3.75" style="108" customWidth="1"/>
    <col min="21" max="21" width="6.125" style="108" customWidth="1"/>
    <col min="22" max="22" width="3.75" style="108" bestFit="1" customWidth="1"/>
    <col min="23" max="23" width="9.625" style="108" customWidth="1"/>
    <col min="24" max="24" width="6.125" style="108" customWidth="1"/>
    <col min="25" max="25" width="3.75" style="108" customWidth="1"/>
    <col min="26" max="26" width="6.125" style="108" customWidth="1"/>
    <col min="27" max="27" width="3.75" style="108" bestFit="1" customWidth="1"/>
    <col min="28" max="29" width="9.625" style="108" customWidth="1"/>
    <col min="30" max="30" width="11.25" style="108" customWidth="1"/>
    <col min="31" max="31" width="1" style="108" customWidth="1"/>
    <col min="32" max="32" width="9" style="108"/>
    <col min="33" max="46" width="9" style="108" customWidth="1"/>
    <col min="47" max="51" width="8.875" style="108" customWidth="1"/>
    <col min="52" max="54" width="9" style="108" customWidth="1"/>
    <col min="55" max="16384" width="9" style="108"/>
  </cols>
  <sheetData>
    <row r="1" spans="2:30" ht="15.95" customHeight="1" x14ac:dyDescent="0.15">
      <c r="P1" s="86" t="s">
        <v>216</v>
      </c>
      <c r="Q1" s="86"/>
    </row>
    <row r="2" spans="2:30" ht="24.75" customHeight="1" x14ac:dyDescent="0.15">
      <c r="B2" s="144" t="s">
        <v>211</v>
      </c>
      <c r="C2" s="144"/>
      <c r="D2" s="144"/>
      <c r="E2" s="144"/>
      <c r="F2" s="144"/>
      <c r="G2" s="144"/>
      <c r="H2" s="144"/>
      <c r="I2" s="749" t="s">
        <v>212</v>
      </c>
      <c r="J2" s="749"/>
      <c r="K2" s="749"/>
      <c r="L2" s="749"/>
      <c r="M2" s="749"/>
      <c r="N2" s="749"/>
      <c r="O2" s="749"/>
      <c r="P2" s="748" t="s">
        <v>523</v>
      </c>
      <c r="Q2" s="748"/>
      <c r="R2" s="145" t="s">
        <v>215</v>
      </c>
      <c r="S2" s="144" t="s">
        <v>213</v>
      </c>
      <c r="T2" s="128"/>
      <c r="U2" s="128"/>
      <c r="V2" s="129"/>
      <c r="W2" s="129"/>
      <c r="X2" s="144"/>
      <c r="Y2" s="144"/>
      <c r="Z2" s="144"/>
      <c r="AA2" s="144"/>
      <c r="AB2" s="109"/>
    </row>
    <row r="3" spans="2:30" s="86" customFormat="1" ht="20.25" customHeight="1" thickBot="1" x14ac:dyDescent="0.2">
      <c r="B3" s="107"/>
      <c r="C3" s="107"/>
      <c r="D3" s="107"/>
      <c r="E3" s="107"/>
      <c r="F3" s="108"/>
      <c r="G3" s="108"/>
      <c r="H3" s="108"/>
      <c r="I3" s="108"/>
      <c r="J3" s="108"/>
      <c r="K3" s="108"/>
      <c r="L3" s="108"/>
      <c r="M3" s="108"/>
      <c r="N3" s="108"/>
      <c r="O3" s="108"/>
      <c r="P3" s="108"/>
      <c r="Q3" s="108"/>
      <c r="R3" s="121"/>
      <c r="S3" s="108"/>
      <c r="T3" s="108"/>
      <c r="U3" s="108"/>
      <c r="V3" s="108"/>
      <c r="W3" s="108"/>
      <c r="X3" s="108"/>
      <c r="Y3" s="108"/>
      <c r="Z3" s="108"/>
      <c r="AA3" s="108"/>
      <c r="AB3" s="714" t="s">
        <v>142</v>
      </c>
      <c r="AC3" s="714"/>
      <c r="AD3" s="714"/>
    </row>
    <row r="4" spans="2:30" s="86" customFormat="1" ht="18" customHeight="1" x14ac:dyDescent="0.15">
      <c r="B4" s="146"/>
      <c r="C4" s="147"/>
      <c r="D4" s="734" t="s">
        <v>182</v>
      </c>
      <c r="E4" s="735"/>
      <c r="F4" s="148">
        <v>1</v>
      </c>
      <c r="G4" s="149">
        <v>2</v>
      </c>
      <c r="H4" s="149">
        <v>3</v>
      </c>
      <c r="I4" s="148">
        <v>4</v>
      </c>
      <c r="J4" s="148">
        <v>5</v>
      </c>
      <c r="K4" s="148">
        <v>6</v>
      </c>
      <c r="L4" s="148">
        <v>7</v>
      </c>
      <c r="M4" s="148">
        <v>8</v>
      </c>
      <c r="N4" s="148">
        <v>9</v>
      </c>
      <c r="O4" s="148">
        <v>10</v>
      </c>
      <c r="P4" s="148">
        <v>11</v>
      </c>
      <c r="Q4" s="148">
        <v>12</v>
      </c>
      <c r="R4" s="148">
        <v>13</v>
      </c>
      <c r="S4" s="668">
        <v>14</v>
      </c>
      <c r="T4" s="669"/>
      <c r="U4" s="668">
        <v>15</v>
      </c>
      <c r="V4" s="669"/>
      <c r="W4" s="148">
        <v>16</v>
      </c>
      <c r="X4" s="668">
        <v>17</v>
      </c>
      <c r="Y4" s="669"/>
      <c r="Z4" s="668">
        <v>18</v>
      </c>
      <c r="AA4" s="669"/>
      <c r="AB4" s="150">
        <v>20</v>
      </c>
      <c r="AC4" s="738" t="s">
        <v>143</v>
      </c>
      <c r="AD4" s="151"/>
    </row>
    <row r="5" spans="2:30" ht="18" customHeight="1" x14ac:dyDescent="0.15">
      <c r="B5" s="152"/>
      <c r="C5" s="153"/>
      <c r="D5" s="736"/>
      <c r="E5" s="737"/>
      <c r="F5" s="740" t="s">
        <v>144</v>
      </c>
      <c r="G5" s="740" t="s">
        <v>145</v>
      </c>
      <c r="H5" s="740" t="s">
        <v>146</v>
      </c>
      <c r="I5" s="740" t="s">
        <v>147</v>
      </c>
      <c r="J5" s="740" t="s">
        <v>175</v>
      </c>
      <c r="K5" s="740" t="s">
        <v>148</v>
      </c>
      <c r="L5" s="743" t="s">
        <v>149</v>
      </c>
      <c r="M5" s="740" t="s">
        <v>150</v>
      </c>
      <c r="N5" s="740" t="s">
        <v>151</v>
      </c>
      <c r="O5" s="740" t="s">
        <v>152</v>
      </c>
      <c r="P5" s="740" t="s">
        <v>153</v>
      </c>
      <c r="Q5" s="740" t="s">
        <v>154</v>
      </c>
      <c r="R5" s="740" t="s">
        <v>155</v>
      </c>
      <c r="S5" s="670" t="s">
        <v>156</v>
      </c>
      <c r="T5" s="671"/>
      <c r="U5" s="670" t="s">
        <v>157</v>
      </c>
      <c r="V5" s="671"/>
      <c r="W5" s="740" t="s">
        <v>158</v>
      </c>
      <c r="X5" s="670" t="s">
        <v>159</v>
      </c>
      <c r="Y5" s="671"/>
      <c r="Z5" s="670" t="s">
        <v>160</v>
      </c>
      <c r="AA5" s="671"/>
      <c r="AB5" s="740" t="s">
        <v>161</v>
      </c>
      <c r="AC5" s="739"/>
      <c r="AD5" s="742" t="s">
        <v>162</v>
      </c>
    </row>
    <row r="6" spans="2:30" ht="18" customHeight="1" x14ac:dyDescent="0.15">
      <c r="B6" s="721" t="s">
        <v>163</v>
      </c>
      <c r="C6" s="722"/>
      <c r="D6" s="154"/>
      <c r="E6" s="155"/>
      <c r="F6" s="740"/>
      <c r="G6" s="740"/>
      <c r="H6" s="740"/>
      <c r="I6" s="740"/>
      <c r="J6" s="740"/>
      <c r="K6" s="740"/>
      <c r="L6" s="743"/>
      <c r="M6" s="740"/>
      <c r="N6" s="740"/>
      <c r="O6" s="740"/>
      <c r="P6" s="740"/>
      <c r="Q6" s="740"/>
      <c r="R6" s="740"/>
      <c r="S6" s="670"/>
      <c r="T6" s="671"/>
      <c r="U6" s="670"/>
      <c r="V6" s="671"/>
      <c r="W6" s="740"/>
      <c r="X6" s="670"/>
      <c r="Y6" s="671"/>
      <c r="Z6" s="670"/>
      <c r="AA6" s="671"/>
      <c r="AB6" s="740"/>
      <c r="AC6" s="739"/>
      <c r="AD6" s="742"/>
    </row>
    <row r="7" spans="2:30" ht="18" customHeight="1" x14ac:dyDescent="0.15">
      <c r="B7" s="732" t="s">
        <v>164</v>
      </c>
      <c r="C7" s="733"/>
      <c r="D7" s="733"/>
      <c r="E7" s="156"/>
      <c r="F7" s="741"/>
      <c r="G7" s="741"/>
      <c r="H7" s="741"/>
      <c r="I7" s="741"/>
      <c r="J7" s="741"/>
      <c r="K7" s="741"/>
      <c r="L7" s="744"/>
      <c r="M7" s="741"/>
      <c r="N7" s="741"/>
      <c r="O7" s="741"/>
      <c r="P7" s="741"/>
      <c r="Q7" s="741"/>
      <c r="R7" s="741"/>
      <c r="S7" s="672"/>
      <c r="T7" s="673"/>
      <c r="U7" s="672"/>
      <c r="V7" s="673"/>
      <c r="W7" s="741"/>
      <c r="X7" s="672"/>
      <c r="Y7" s="673"/>
      <c r="Z7" s="672"/>
      <c r="AA7" s="673"/>
      <c r="AB7" s="741"/>
      <c r="AC7" s="739"/>
      <c r="AD7" s="742"/>
    </row>
    <row r="8" spans="2:30" ht="24" customHeight="1" x14ac:dyDescent="0.15">
      <c r="B8" s="723" t="s">
        <v>207</v>
      </c>
      <c r="C8" s="724"/>
      <c r="D8" s="724"/>
      <c r="E8" s="724"/>
      <c r="F8" s="110" t="str">
        <f>IF(AND(F51="",F93="",F135=""),"",ROUNDDOWN(SUM(F51,F93,F135)/LEFT($P$2,1),0))</f>
        <v/>
      </c>
      <c r="G8" s="140"/>
      <c r="H8" s="140"/>
      <c r="I8" s="140"/>
      <c r="J8" s="140"/>
      <c r="K8" s="140"/>
      <c r="L8" s="110" t="str">
        <f>IF(AND(L51="",L93="",L135=""),"",ROUNDDOWN(SUM(L51,L93,L135)/LEFT($P$2,1),0))</f>
        <v/>
      </c>
      <c r="M8" s="140"/>
      <c r="N8" s="140"/>
      <c r="O8" s="110" t="str">
        <f>IF(AND(O51="",O93="",O135=""),"",ROUNDDOWN(SUM(O51,O93,O135)/LEFT($P$2,1),0))</f>
        <v/>
      </c>
      <c r="P8" s="110" t="str">
        <f>IF(AND(P51="",P93="",P135=""),"",ROUNDDOWN(SUM(P51,P93,P135)/LEFT($P$2,1),0))</f>
        <v/>
      </c>
      <c r="Q8" s="140"/>
      <c r="R8" s="140"/>
      <c r="S8" s="676"/>
      <c r="T8" s="677"/>
      <c r="U8" s="676"/>
      <c r="V8" s="677"/>
      <c r="W8" s="140"/>
      <c r="X8" s="676"/>
      <c r="Y8" s="677"/>
      <c r="Z8" s="674" t="str">
        <f>IF(AND(Z51="",Z93="",Z135=""),"",ROUNDDOWN(SUM(Z51,Z93,Z135)/LEFT($P$2,1),0))</f>
        <v/>
      </c>
      <c r="AA8" s="675"/>
      <c r="AB8" s="141"/>
      <c r="AC8" s="122" t="str">
        <f t="shared" ref="AC8:AC36" si="0">IF(AND(AC51="",AC93="",AC135=""),"",ROUNDDOWN(SUM(AC51,AC93,AC135)/LEFT($P$2,1),0))</f>
        <v/>
      </c>
      <c r="AD8" s="160" t="str">
        <f>IF(COUNT(F8:AC8)=0,"",SUM(F8:AC8))</f>
        <v/>
      </c>
    </row>
    <row r="9" spans="2:30" ht="24" customHeight="1" x14ac:dyDescent="0.15">
      <c r="B9" s="725" t="s">
        <v>208</v>
      </c>
      <c r="C9" s="726"/>
      <c r="D9" s="726"/>
      <c r="E9" s="727"/>
      <c r="F9" s="111"/>
      <c r="G9" s="111"/>
      <c r="H9" s="110" t="str">
        <f t="shared" ref="H9:H14" si="1">IF(AND(H52="",H94="",H136=""),"",ROUNDDOWN(SUM(H52,H94,H136)/LEFT($P$2,1),0))</f>
        <v/>
      </c>
      <c r="I9" s="111"/>
      <c r="J9" s="111"/>
      <c r="K9" s="111"/>
      <c r="L9" s="111"/>
      <c r="M9" s="111"/>
      <c r="N9" s="111"/>
      <c r="O9" s="111"/>
      <c r="P9" s="111"/>
      <c r="Q9" s="111"/>
      <c r="R9" s="111"/>
      <c r="S9" s="676"/>
      <c r="T9" s="677"/>
      <c r="U9" s="676"/>
      <c r="V9" s="677"/>
      <c r="W9" s="111"/>
      <c r="X9" s="676"/>
      <c r="Y9" s="677"/>
      <c r="Z9" s="676"/>
      <c r="AA9" s="677"/>
      <c r="AB9" s="112"/>
      <c r="AC9" s="122" t="str">
        <f t="shared" si="0"/>
        <v/>
      </c>
      <c r="AD9" s="160" t="str">
        <f t="shared" ref="AD9:AD36" si="2">IF(COUNT(F9:AC9)=0,"",SUM(F9:AC9))</f>
        <v/>
      </c>
    </row>
    <row r="10" spans="2:30" ht="24" customHeight="1" x14ac:dyDescent="0.15">
      <c r="B10" s="728" t="s">
        <v>165</v>
      </c>
      <c r="C10" s="729"/>
      <c r="D10" s="729"/>
      <c r="E10" s="730"/>
      <c r="F10" s="111"/>
      <c r="G10" s="111"/>
      <c r="H10" s="110" t="str">
        <f t="shared" si="1"/>
        <v/>
      </c>
      <c r="I10" s="111"/>
      <c r="J10" s="111"/>
      <c r="K10" s="111"/>
      <c r="L10" s="111"/>
      <c r="M10" s="111"/>
      <c r="N10" s="111"/>
      <c r="O10" s="111"/>
      <c r="P10" s="111"/>
      <c r="Q10" s="111"/>
      <c r="R10" s="111"/>
      <c r="S10" s="676"/>
      <c r="T10" s="677"/>
      <c r="U10" s="676"/>
      <c r="V10" s="677"/>
      <c r="W10" s="111"/>
      <c r="X10" s="676"/>
      <c r="Y10" s="677"/>
      <c r="Z10" s="676"/>
      <c r="AA10" s="677"/>
      <c r="AB10" s="112"/>
      <c r="AC10" s="122" t="str">
        <f t="shared" si="0"/>
        <v/>
      </c>
      <c r="AD10" s="160" t="str">
        <f t="shared" si="2"/>
        <v/>
      </c>
    </row>
    <row r="11" spans="2:30" ht="24" customHeight="1" x14ac:dyDescent="0.15">
      <c r="B11" s="728" t="s">
        <v>166</v>
      </c>
      <c r="C11" s="729"/>
      <c r="D11" s="729"/>
      <c r="E11" s="730"/>
      <c r="F11" s="111"/>
      <c r="G11" s="111"/>
      <c r="H11" s="110" t="str">
        <f t="shared" si="1"/>
        <v/>
      </c>
      <c r="I11" s="111"/>
      <c r="J11" s="111"/>
      <c r="K11" s="111"/>
      <c r="L11" s="111"/>
      <c r="M11" s="111"/>
      <c r="N11" s="111"/>
      <c r="O11" s="111"/>
      <c r="P11" s="111"/>
      <c r="Q11" s="111"/>
      <c r="R11" s="111"/>
      <c r="S11" s="676"/>
      <c r="T11" s="677"/>
      <c r="U11" s="676"/>
      <c r="V11" s="677"/>
      <c r="W11" s="111"/>
      <c r="X11" s="676"/>
      <c r="Y11" s="677"/>
      <c r="Z11" s="676"/>
      <c r="AA11" s="677"/>
      <c r="AB11" s="112"/>
      <c r="AC11" s="122" t="str">
        <f t="shared" si="0"/>
        <v/>
      </c>
      <c r="AD11" s="160" t="str">
        <f t="shared" si="2"/>
        <v/>
      </c>
    </row>
    <row r="12" spans="2:30" ht="24" customHeight="1" x14ac:dyDescent="0.15">
      <c r="B12" s="728" t="s">
        <v>183</v>
      </c>
      <c r="C12" s="729"/>
      <c r="D12" s="729"/>
      <c r="E12" s="730"/>
      <c r="F12" s="110" t="str">
        <f>IF(AND(F55="",F97="",F139=""),"",ROUNDDOWN(SUM(F55,F97,F139)/LEFT($P$2,1),0))</f>
        <v/>
      </c>
      <c r="G12" s="111"/>
      <c r="H12" s="110" t="str">
        <f t="shared" si="1"/>
        <v/>
      </c>
      <c r="I12" s="111"/>
      <c r="J12" s="111"/>
      <c r="K12" s="110" t="str">
        <f>IF(AND(K55="",K97="",K139=""),"",ROUNDDOWN(SUM(K55,K97,K139)/LEFT($P$2,1),0))</f>
        <v/>
      </c>
      <c r="L12" s="110" t="str">
        <f>IF(AND(L55="",L97="",L139=""),"",ROUNDDOWN(SUM(L55,L97,L139)/LEFT($P$2,1),0))</f>
        <v/>
      </c>
      <c r="M12" s="111"/>
      <c r="N12" s="111"/>
      <c r="O12" s="110" t="str">
        <f>IF(AND(O55="",O97="",O139=""),"",ROUNDDOWN(SUM(O55,O97,O139)/LEFT($P$2,1),0))</f>
        <v/>
      </c>
      <c r="P12" s="111"/>
      <c r="Q12" s="111"/>
      <c r="R12" s="111"/>
      <c r="S12" s="676"/>
      <c r="T12" s="677"/>
      <c r="U12" s="676"/>
      <c r="V12" s="677"/>
      <c r="W12" s="111"/>
      <c r="X12" s="676"/>
      <c r="Y12" s="677"/>
      <c r="Z12" s="674" t="str">
        <f>IF(AND(Z55="",Z97="",Z139=""),"",ROUNDDOWN(SUM(Z55,Z97,Z139)/LEFT($P$2,1),0))</f>
        <v/>
      </c>
      <c r="AA12" s="675"/>
      <c r="AB12" s="112"/>
      <c r="AC12" s="122" t="str">
        <f t="shared" si="0"/>
        <v/>
      </c>
      <c r="AD12" s="160" t="str">
        <f t="shared" si="2"/>
        <v/>
      </c>
    </row>
    <row r="13" spans="2:30" ht="24" customHeight="1" x14ac:dyDescent="0.15">
      <c r="B13" s="728" t="s">
        <v>184</v>
      </c>
      <c r="C13" s="729"/>
      <c r="D13" s="729"/>
      <c r="E13" s="730"/>
      <c r="F13" s="110" t="str">
        <f>IF(AND(F56="",F98="",F140=""),"",ROUNDDOWN(SUM(F56,F98,F140)/LEFT($P$2,1),0))</f>
        <v/>
      </c>
      <c r="G13" s="111"/>
      <c r="H13" s="110" t="str">
        <f t="shared" si="1"/>
        <v/>
      </c>
      <c r="I13" s="111"/>
      <c r="J13" s="111"/>
      <c r="K13" s="111"/>
      <c r="L13" s="111"/>
      <c r="M13" s="111"/>
      <c r="N13" s="111"/>
      <c r="O13" s="111"/>
      <c r="P13" s="111"/>
      <c r="Q13" s="111"/>
      <c r="R13" s="111"/>
      <c r="S13" s="676"/>
      <c r="T13" s="677"/>
      <c r="U13" s="676"/>
      <c r="V13" s="677"/>
      <c r="W13" s="111"/>
      <c r="X13" s="676"/>
      <c r="Y13" s="677"/>
      <c r="Z13" s="676"/>
      <c r="AA13" s="677"/>
      <c r="AB13" s="112"/>
      <c r="AC13" s="122" t="str">
        <f t="shared" si="0"/>
        <v/>
      </c>
      <c r="AD13" s="160" t="str">
        <f t="shared" si="2"/>
        <v/>
      </c>
    </row>
    <row r="14" spans="2:30" ht="24" customHeight="1" x14ac:dyDescent="0.15">
      <c r="B14" s="728" t="s">
        <v>185</v>
      </c>
      <c r="C14" s="729"/>
      <c r="D14" s="729"/>
      <c r="E14" s="730"/>
      <c r="F14" s="111"/>
      <c r="G14" s="111"/>
      <c r="H14" s="110" t="str">
        <f t="shared" si="1"/>
        <v/>
      </c>
      <c r="I14" s="111"/>
      <c r="J14" s="111"/>
      <c r="K14" s="111"/>
      <c r="L14" s="111"/>
      <c r="M14" s="111"/>
      <c r="N14" s="111"/>
      <c r="O14" s="111"/>
      <c r="P14" s="111"/>
      <c r="Q14" s="111"/>
      <c r="R14" s="111"/>
      <c r="S14" s="676"/>
      <c r="T14" s="677"/>
      <c r="U14" s="676"/>
      <c r="V14" s="677"/>
      <c r="W14" s="111"/>
      <c r="X14" s="676"/>
      <c r="Y14" s="677"/>
      <c r="Z14" s="676"/>
      <c r="AA14" s="677"/>
      <c r="AB14" s="112"/>
      <c r="AC14" s="122" t="str">
        <f t="shared" si="0"/>
        <v/>
      </c>
      <c r="AD14" s="160" t="str">
        <f t="shared" si="2"/>
        <v/>
      </c>
    </row>
    <row r="15" spans="2:30" ht="24" customHeight="1" x14ac:dyDescent="0.15">
      <c r="B15" s="728" t="s">
        <v>186</v>
      </c>
      <c r="C15" s="729"/>
      <c r="D15" s="729"/>
      <c r="E15" s="730"/>
      <c r="F15" s="111"/>
      <c r="G15" s="111"/>
      <c r="H15" s="111"/>
      <c r="I15" s="110" t="str">
        <f>IF(AND(I58="",I100="",I142=""),"",ROUNDDOWN(SUM(I58,I100,I142)/LEFT($P$2,1),0))</f>
        <v/>
      </c>
      <c r="J15" s="111"/>
      <c r="K15" s="111"/>
      <c r="L15" s="111"/>
      <c r="M15" s="111"/>
      <c r="N15" s="111"/>
      <c r="O15" s="111"/>
      <c r="P15" s="111"/>
      <c r="Q15" s="111"/>
      <c r="R15" s="111"/>
      <c r="S15" s="676"/>
      <c r="T15" s="677"/>
      <c r="U15" s="676"/>
      <c r="V15" s="677"/>
      <c r="W15" s="111"/>
      <c r="X15" s="676"/>
      <c r="Y15" s="677"/>
      <c r="Z15" s="676"/>
      <c r="AA15" s="677"/>
      <c r="AB15" s="112"/>
      <c r="AC15" s="122" t="str">
        <f t="shared" si="0"/>
        <v/>
      </c>
      <c r="AD15" s="160" t="str">
        <f t="shared" si="2"/>
        <v/>
      </c>
    </row>
    <row r="16" spans="2:30" ht="24" customHeight="1" x14ac:dyDescent="0.15">
      <c r="B16" s="728" t="s">
        <v>187</v>
      </c>
      <c r="C16" s="729"/>
      <c r="D16" s="729"/>
      <c r="E16" s="730"/>
      <c r="F16" s="111"/>
      <c r="G16" s="111"/>
      <c r="H16" s="111"/>
      <c r="I16" s="111"/>
      <c r="J16" s="110" t="str">
        <f>IF(AND(J59="",J101="",J143=""),"",ROUNDDOWN(SUM(J59,J101,J143)/LEFT($P$2,1),0))</f>
        <v/>
      </c>
      <c r="K16" s="111"/>
      <c r="L16" s="111"/>
      <c r="M16" s="111"/>
      <c r="N16" s="111"/>
      <c r="O16" s="111"/>
      <c r="P16" s="111"/>
      <c r="Q16" s="111"/>
      <c r="R16" s="110" t="str">
        <f>IF(AND(R59="",R101="",R143=""),"",ROUNDDOWN(SUM(R59,R101,R143)/LEFT($P$2,1),0))</f>
        <v/>
      </c>
      <c r="S16" s="676"/>
      <c r="T16" s="677"/>
      <c r="U16" s="676"/>
      <c r="V16" s="677"/>
      <c r="W16" s="111"/>
      <c r="X16" s="676"/>
      <c r="Y16" s="677"/>
      <c r="Z16" s="676"/>
      <c r="AA16" s="677"/>
      <c r="AB16" s="112"/>
      <c r="AC16" s="122" t="str">
        <f t="shared" si="0"/>
        <v/>
      </c>
      <c r="AD16" s="160" t="str">
        <f t="shared" si="2"/>
        <v/>
      </c>
    </row>
    <row r="17" spans="2:30" ht="24" customHeight="1" x14ac:dyDescent="0.15">
      <c r="B17" s="728" t="s">
        <v>188</v>
      </c>
      <c r="C17" s="729"/>
      <c r="D17" s="729"/>
      <c r="E17" s="730"/>
      <c r="F17" s="110" t="str">
        <f>IF(AND(F60="",F102="",F144=""),"",ROUNDDOWN(SUM(F60,F102,F144)/LEFT($P$2,1),0))</f>
        <v/>
      </c>
      <c r="G17" s="111"/>
      <c r="H17" s="110" t="str">
        <f>IF(AND(H60="",H102="",H144=""),"",ROUNDDOWN(SUM(H60,H102,H144)/LEFT($P$2,1),0))</f>
        <v/>
      </c>
      <c r="I17" s="111"/>
      <c r="J17" s="111"/>
      <c r="K17" s="111"/>
      <c r="L17" s="111"/>
      <c r="M17" s="111"/>
      <c r="N17" s="111"/>
      <c r="O17" s="111"/>
      <c r="P17" s="111"/>
      <c r="Q17" s="111"/>
      <c r="R17" s="111"/>
      <c r="S17" s="676"/>
      <c r="T17" s="677"/>
      <c r="U17" s="676"/>
      <c r="V17" s="677"/>
      <c r="W17" s="111"/>
      <c r="X17" s="676"/>
      <c r="Y17" s="677"/>
      <c r="Z17" s="676"/>
      <c r="AA17" s="677"/>
      <c r="AB17" s="112"/>
      <c r="AC17" s="122" t="str">
        <f t="shared" si="0"/>
        <v/>
      </c>
      <c r="AD17" s="160" t="str">
        <f t="shared" si="2"/>
        <v/>
      </c>
    </row>
    <row r="18" spans="2:30" ht="24" customHeight="1" x14ac:dyDescent="0.15">
      <c r="B18" s="728" t="s">
        <v>189</v>
      </c>
      <c r="C18" s="729"/>
      <c r="D18" s="729"/>
      <c r="E18" s="730"/>
      <c r="F18" s="110" t="str">
        <f>IF(AND(F61="",F103="",F145=""),"",ROUNDDOWN(SUM(F61,F103,F145)/LEFT($P$2,1),0))</f>
        <v/>
      </c>
      <c r="G18" s="111"/>
      <c r="H18" s="110" t="str">
        <f>IF(AND(H61="",H103="",H145=""),"",ROUNDDOWN(SUM(H61,H103,H145)/LEFT($P$2,1),0))</f>
        <v/>
      </c>
      <c r="I18" s="111"/>
      <c r="J18" s="111"/>
      <c r="K18" s="110" t="str">
        <f>IF(AND(K61="",K103="",K145=""),"",ROUNDDOWN(SUM(K61,K103,K145)/LEFT($P$2,1),0))</f>
        <v/>
      </c>
      <c r="L18" s="111"/>
      <c r="M18" s="111"/>
      <c r="N18" s="111"/>
      <c r="O18" s="111"/>
      <c r="P18" s="111"/>
      <c r="Q18" s="111"/>
      <c r="R18" s="111"/>
      <c r="S18" s="674" t="str">
        <f>IF(AND(S61="",S103="",S145=""),"",ROUNDDOWN(SUM(S61,S103,S145)/LEFT($P$2,1),0))</f>
        <v/>
      </c>
      <c r="T18" s="675"/>
      <c r="U18" s="676"/>
      <c r="V18" s="677"/>
      <c r="W18" s="111"/>
      <c r="X18" s="676"/>
      <c r="Y18" s="677"/>
      <c r="Z18" s="676"/>
      <c r="AA18" s="677"/>
      <c r="AB18" s="112"/>
      <c r="AC18" s="122" t="str">
        <f t="shared" si="0"/>
        <v/>
      </c>
      <c r="AD18" s="160" t="str">
        <f t="shared" si="2"/>
        <v/>
      </c>
    </row>
    <row r="19" spans="2:30" ht="24" customHeight="1" x14ac:dyDescent="0.15">
      <c r="B19" s="728" t="s">
        <v>190</v>
      </c>
      <c r="C19" s="729"/>
      <c r="D19" s="729"/>
      <c r="E19" s="730"/>
      <c r="F19" s="110" t="str">
        <f>IF(AND(F62="",F104="",F146=""),"",ROUNDDOWN(SUM(F62,F104,F146)/LEFT($P$2,1),0))</f>
        <v/>
      </c>
      <c r="G19" s="111"/>
      <c r="H19" s="110" t="str">
        <f>IF(AND(H62="",H104="",H146=""),"",ROUNDDOWN(SUM(H62,H104,H146)/LEFT($P$2,1),0))</f>
        <v/>
      </c>
      <c r="I19" s="111"/>
      <c r="J19" s="111"/>
      <c r="K19" s="111"/>
      <c r="L19" s="111"/>
      <c r="M19" s="111"/>
      <c r="N19" s="111"/>
      <c r="O19" s="111"/>
      <c r="P19" s="111"/>
      <c r="Q19" s="111"/>
      <c r="R19" s="111"/>
      <c r="S19" s="676"/>
      <c r="T19" s="677"/>
      <c r="U19" s="676"/>
      <c r="V19" s="677"/>
      <c r="W19" s="111"/>
      <c r="X19" s="676"/>
      <c r="Y19" s="677"/>
      <c r="Z19" s="676"/>
      <c r="AA19" s="677"/>
      <c r="AB19" s="112"/>
      <c r="AC19" s="122" t="str">
        <f t="shared" si="0"/>
        <v/>
      </c>
      <c r="AD19" s="160" t="str">
        <f t="shared" si="2"/>
        <v/>
      </c>
    </row>
    <row r="20" spans="2:30" ht="24" customHeight="1" x14ac:dyDescent="0.15">
      <c r="B20" s="728" t="s">
        <v>191</v>
      </c>
      <c r="C20" s="729"/>
      <c r="D20" s="729"/>
      <c r="E20" s="730"/>
      <c r="F20" s="111"/>
      <c r="G20" s="110" t="str">
        <f>IF(AND(G63="",G105="",G147=""),"",ROUNDDOWN(SUM(G63,G105,G147)/LEFT($P$2,1),0))</f>
        <v/>
      </c>
      <c r="H20" s="111"/>
      <c r="I20" s="111"/>
      <c r="J20" s="111"/>
      <c r="K20" s="111"/>
      <c r="L20" s="111"/>
      <c r="M20" s="111"/>
      <c r="N20" s="111"/>
      <c r="O20" s="111"/>
      <c r="P20" s="111"/>
      <c r="Q20" s="111"/>
      <c r="R20" s="111"/>
      <c r="S20" s="676"/>
      <c r="T20" s="677"/>
      <c r="U20" s="676"/>
      <c r="V20" s="677"/>
      <c r="W20" s="111"/>
      <c r="X20" s="676"/>
      <c r="Y20" s="677"/>
      <c r="Z20" s="676"/>
      <c r="AA20" s="677"/>
      <c r="AB20" s="112"/>
      <c r="AC20" s="122" t="str">
        <f t="shared" si="0"/>
        <v/>
      </c>
      <c r="AD20" s="160" t="str">
        <f t="shared" si="2"/>
        <v/>
      </c>
    </row>
    <row r="21" spans="2:30" ht="24" customHeight="1" x14ac:dyDescent="0.15">
      <c r="B21" s="728" t="s">
        <v>192</v>
      </c>
      <c r="C21" s="729"/>
      <c r="D21" s="729"/>
      <c r="E21" s="730"/>
      <c r="F21" s="111"/>
      <c r="G21" s="111"/>
      <c r="H21" s="111"/>
      <c r="I21" s="111"/>
      <c r="J21" s="111"/>
      <c r="K21" s="111"/>
      <c r="L21" s="111"/>
      <c r="M21" s="110" t="str">
        <f>IF(AND(M64="",M106="",M148=""),"",ROUNDDOWN(SUM(M64,M106,M148)/LEFT($P$2,1),0))</f>
        <v/>
      </c>
      <c r="N21" s="111"/>
      <c r="O21" s="111"/>
      <c r="P21" s="111"/>
      <c r="Q21" s="111"/>
      <c r="R21" s="111"/>
      <c r="S21" s="676"/>
      <c r="T21" s="677"/>
      <c r="U21" s="676"/>
      <c r="V21" s="677"/>
      <c r="W21" s="111"/>
      <c r="X21" s="676"/>
      <c r="Y21" s="677"/>
      <c r="Z21" s="676"/>
      <c r="AA21" s="677"/>
      <c r="AB21" s="112"/>
      <c r="AC21" s="122" t="str">
        <f t="shared" si="0"/>
        <v/>
      </c>
      <c r="AD21" s="160" t="str">
        <f t="shared" si="2"/>
        <v/>
      </c>
    </row>
    <row r="22" spans="2:30" ht="24" customHeight="1" x14ac:dyDescent="0.15">
      <c r="B22" s="728" t="s">
        <v>193</v>
      </c>
      <c r="C22" s="729"/>
      <c r="D22" s="729"/>
      <c r="E22" s="730"/>
      <c r="F22" s="111"/>
      <c r="G22" s="111"/>
      <c r="H22" s="110" t="str">
        <f>IF(AND(H65="",H107="",H149=""),"",ROUNDDOWN(SUM(H65,H107,H149)/LEFT($P$2,1),0))</f>
        <v/>
      </c>
      <c r="I22" s="111"/>
      <c r="J22" s="111"/>
      <c r="K22" s="111"/>
      <c r="L22" s="111"/>
      <c r="M22" s="111"/>
      <c r="N22" s="111"/>
      <c r="O22" s="111"/>
      <c r="P22" s="111"/>
      <c r="Q22" s="111"/>
      <c r="R22" s="111"/>
      <c r="S22" s="676"/>
      <c r="T22" s="677"/>
      <c r="U22" s="676"/>
      <c r="V22" s="677"/>
      <c r="W22" s="111"/>
      <c r="X22" s="676"/>
      <c r="Y22" s="677"/>
      <c r="Z22" s="676"/>
      <c r="AA22" s="677"/>
      <c r="AB22" s="112"/>
      <c r="AC22" s="122" t="str">
        <f t="shared" si="0"/>
        <v/>
      </c>
      <c r="AD22" s="160" t="str">
        <f t="shared" si="2"/>
        <v/>
      </c>
    </row>
    <row r="23" spans="2:30" ht="24" customHeight="1" x14ac:dyDescent="0.15">
      <c r="B23" s="728" t="s">
        <v>194</v>
      </c>
      <c r="C23" s="729"/>
      <c r="D23" s="729"/>
      <c r="E23" s="730"/>
      <c r="F23" s="111"/>
      <c r="G23" s="111"/>
      <c r="H23" s="110" t="str">
        <f>IF(AND(H66="",H108="",H150=""),"",ROUNDDOWN(SUM(H66,H108,H150)/LEFT($P$2,1),0))</f>
        <v/>
      </c>
      <c r="I23" s="111"/>
      <c r="J23" s="111"/>
      <c r="K23" s="111"/>
      <c r="L23" s="111"/>
      <c r="M23" s="111"/>
      <c r="N23" s="111"/>
      <c r="O23" s="111"/>
      <c r="P23" s="111"/>
      <c r="Q23" s="111"/>
      <c r="R23" s="111"/>
      <c r="S23" s="676"/>
      <c r="T23" s="677"/>
      <c r="U23" s="676"/>
      <c r="V23" s="677"/>
      <c r="W23" s="111"/>
      <c r="X23" s="676"/>
      <c r="Y23" s="677"/>
      <c r="Z23" s="676"/>
      <c r="AA23" s="677"/>
      <c r="AB23" s="112"/>
      <c r="AC23" s="122" t="str">
        <f t="shared" si="0"/>
        <v/>
      </c>
      <c r="AD23" s="160" t="str">
        <f t="shared" si="2"/>
        <v/>
      </c>
    </row>
    <row r="24" spans="2:30" ht="24" customHeight="1" x14ac:dyDescent="0.15">
      <c r="B24" s="728" t="s">
        <v>151</v>
      </c>
      <c r="C24" s="729"/>
      <c r="D24" s="729"/>
      <c r="E24" s="730"/>
      <c r="F24" s="111"/>
      <c r="G24" s="111"/>
      <c r="H24" s="111"/>
      <c r="I24" s="111"/>
      <c r="J24" s="111"/>
      <c r="K24" s="111"/>
      <c r="L24" s="111"/>
      <c r="M24" s="111"/>
      <c r="N24" s="110" t="str">
        <f>IF(AND(N67="",N109="",N151=""),"",ROUNDDOWN(SUM(N67,N109,N151)/LEFT($P$2,1),0))</f>
        <v/>
      </c>
      <c r="O24" s="111"/>
      <c r="P24" s="111"/>
      <c r="Q24" s="111"/>
      <c r="R24" s="111"/>
      <c r="S24" s="676"/>
      <c r="T24" s="677"/>
      <c r="U24" s="676"/>
      <c r="V24" s="677"/>
      <c r="W24" s="111"/>
      <c r="X24" s="676"/>
      <c r="Y24" s="677"/>
      <c r="Z24" s="676"/>
      <c r="AA24" s="677"/>
      <c r="AB24" s="112"/>
      <c r="AC24" s="122" t="str">
        <f t="shared" si="0"/>
        <v/>
      </c>
      <c r="AD24" s="160" t="str">
        <f t="shared" si="2"/>
        <v/>
      </c>
    </row>
    <row r="25" spans="2:30" ht="24" customHeight="1" x14ac:dyDescent="0.15">
      <c r="B25" s="728" t="s">
        <v>195</v>
      </c>
      <c r="C25" s="729"/>
      <c r="D25" s="729"/>
      <c r="E25" s="730"/>
      <c r="F25" s="111"/>
      <c r="G25" s="111"/>
      <c r="H25" s="110" t="str">
        <f>IF(AND(H68="",H110="",H152=""),"",ROUNDDOWN(SUM(H68,H110,H152)/LEFT($P$2,1),0))</f>
        <v/>
      </c>
      <c r="I25" s="111"/>
      <c r="J25" s="111"/>
      <c r="K25" s="111"/>
      <c r="L25" s="111"/>
      <c r="M25" s="111"/>
      <c r="N25" s="111"/>
      <c r="O25" s="110" t="str">
        <f>IF(AND(O68="",O110="",O152=""),"",ROUNDDOWN(SUM(O68,O110,O152)/LEFT($P$2,1),0))</f>
        <v/>
      </c>
      <c r="P25" s="111"/>
      <c r="Q25" s="111"/>
      <c r="R25" s="111"/>
      <c r="S25" s="676"/>
      <c r="T25" s="677"/>
      <c r="U25" s="676"/>
      <c r="V25" s="677"/>
      <c r="W25" s="111"/>
      <c r="X25" s="676"/>
      <c r="Y25" s="677"/>
      <c r="Z25" s="676"/>
      <c r="AA25" s="677"/>
      <c r="AB25" s="112"/>
      <c r="AC25" s="122" t="str">
        <f t="shared" si="0"/>
        <v/>
      </c>
      <c r="AD25" s="160" t="str">
        <f t="shared" si="2"/>
        <v/>
      </c>
    </row>
    <row r="26" spans="2:30" ht="24" customHeight="1" x14ac:dyDescent="0.15">
      <c r="B26" s="728" t="s">
        <v>196</v>
      </c>
      <c r="C26" s="729"/>
      <c r="D26" s="729"/>
      <c r="E26" s="730"/>
      <c r="F26" s="111"/>
      <c r="G26" s="111"/>
      <c r="H26" s="110" t="str">
        <f>IF(AND(H69="",H111="",H153=""),"",ROUNDDOWN(SUM(H69,H111,H153)/LEFT($P$2,1),0))</f>
        <v/>
      </c>
      <c r="I26" s="111"/>
      <c r="J26" s="111"/>
      <c r="K26" s="111"/>
      <c r="L26" s="111"/>
      <c r="M26" s="111"/>
      <c r="N26" s="111"/>
      <c r="O26" s="111"/>
      <c r="P26" s="111"/>
      <c r="Q26" s="111"/>
      <c r="R26" s="111"/>
      <c r="S26" s="676"/>
      <c r="T26" s="677"/>
      <c r="U26" s="676"/>
      <c r="V26" s="677"/>
      <c r="W26" s="111"/>
      <c r="X26" s="676"/>
      <c r="Y26" s="677"/>
      <c r="Z26" s="676"/>
      <c r="AA26" s="677"/>
      <c r="AB26" s="112"/>
      <c r="AC26" s="122" t="str">
        <f t="shared" si="0"/>
        <v/>
      </c>
      <c r="AD26" s="160" t="str">
        <f t="shared" si="2"/>
        <v/>
      </c>
    </row>
    <row r="27" spans="2:30" ht="24" customHeight="1" x14ac:dyDescent="0.15">
      <c r="B27" s="728" t="s">
        <v>197</v>
      </c>
      <c r="C27" s="729"/>
      <c r="D27" s="729"/>
      <c r="E27" s="730"/>
      <c r="F27" s="111"/>
      <c r="G27" s="111"/>
      <c r="H27" s="111"/>
      <c r="I27" s="111"/>
      <c r="J27" s="111"/>
      <c r="K27" s="111"/>
      <c r="L27" s="111"/>
      <c r="M27" s="111"/>
      <c r="N27" s="111"/>
      <c r="O27" s="111"/>
      <c r="P27" s="111"/>
      <c r="Q27" s="111"/>
      <c r="R27" s="111"/>
      <c r="S27" s="674" t="str">
        <f>IF(AND(S70="",S112="",S154=""),"",ROUNDDOWN(SUM(S70,S112,S154)/LEFT($P$2,1),0))</f>
        <v/>
      </c>
      <c r="T27" s="675"/>
      <c r="U27" s="676"/>
      <c r="V27" s="677"/>
      <c r="W27" s="111"/>
      <c r="X27" s="676"/>
      <c r="Y27" s="677"/>
      <c r="Z27" s="676"/>
      <c r="AA27" s="677"/>
      <c r="AB27" s="112"/>
      <c r="AC27" s="122" t="str">
        <f t="shared" si="0"/>
        <v/>
      </c>
      <c r="AD27" s="160" t="str">
        <f t="shared" si="2"/>
        <v/>
      </c>
    </row>
    <row r="28" spans="2:30" ht="24" customHeight="1" x14ac:dyDescent="0.15">
      <c r="B28" s="728" t="s">
        <v>198</v>
      </c>
      <c r="C28" s="729"/>
      <c r="D28" s="729"/>
      <c r="E28" s="730"/>
      <c r="F28" s="111"/>
      <c r="G28" s="111"/>
      <c r="H28" s="111"/>
      <c r="I28" s="111"/>
      <c r="J28" s="110" t="str">
        <f>IF(AND(J71="",J113="",J155=""),"",ROUNDDOWN(SUM(J71,J113,J155)/LEFT($P$2,1),0))</f>
        <v/>
      </c>
      <c r="K28" s="111"/>
      <c r="L28" s="111"/>
      <c r="M28" s="111"/>
      <c r="N28" s="111"/>
      <c r="O28" s="111"/>
      <c r="P28" s="111"/>
      <c r="Q28" s="111"/>
      <c r="R28" s="111"/>
      <c r="S28" s="676"/>
      <c r="T28" s="677"/>
      <c r="U28" s="676"/>
      <c r="V28" s="677"/>
      <c r="W28" s="111"/>
      <c r="X28" s="676"/>
      <c r="Y28" s="677"/>
      <c r="Z28" s="676"/>
      <c r="AA28" s="677"/>
      <c r="AB28" s="112"/>
      <c r="AC28" s="122" t="str">
        <f t="shared" si="0"/>
        <v/>
      </c>
      <c r="AD28" s="160" t="str">
        <f t="shared" si="2"/>
        <v/>
      </c>
    </row>
    <row r="29" spans="2:30" ht="24" customHeight="1" x14ac:dyDescent="0.15">
      <c r="B29" s="728" t="s">
        <v>199</v>
      </c>
      <c r="C29" s="729"/>
      <c r="D29" s="729"/>
      <c r="E29" s="730"/>
      <c r="F29" s="111"/>
      <c r="G29" s="111"/>
      <c r="H29" s="111"/>
      <c r="I29" s="111"/>
      <c r="J29" s="111"/>
      <c r="K29" s="111"/>
      <c r="L29" s="111"/>
      <c r="M29" s="111"/>
      <c r="N29" s="111"/>
      <c r="O29" s="111"/>
      <c r="P29" s="111"/>
      <c r="Q29" s="111"/>
      <c r="R29" s="111"/>
      <c r="S29" s="676"/>
      <c r="T29" s="677"/>
      <c r="U29" s="674" t="str">
        <f>IF(AND(U72="",U114="",U156=""),"",ROUNDDOWN(SUM(U72,U114,U156)/LEFT($P$2,1),0))</f>
        <v/>
      </c>
      <c r="V29" s="675"/>
      <c r="W29" s="111"/>
      <c r="X29" s="676"/>
      <c r="Y29" s="677"/>
      <c r="Z29" s="676"/>
      <c r="AA29" s="677"/>
      <c r="AB29" s="112"/>
      <c r="AC29" s="122" t="str">
        <f t="shared" si="0"/>
        <v/>
      </c>
      <c r="AD29" s="160" t="str">
        <f t="shared" si="2"/>
        <v/>
      </c>
    </row>
    <row r="30" spans="2:30" ht="24" customHeight="1" x14ac:dyDescent="0.15">
      <c r="B30" s="728" t="s">
        <v>200</v>
      </c>
      <c r="C30" s="729"/>
      <c r="D30" s="729"/>
      <c r="E30" s="730"/>
      <c r="F30" s="111"/>
      <c r="G30" s="111"/>
      <c r="H30" s="111"/>
      <c r="I30" s="111"/>
      <c r="J30" s="111"/>
      <c r="K30" s="111"/>
      <c r="L30" s="111"/>
      <c r="M30" s="111"/>
      <c r="N30" s="111"/>
      <c r="O30" s="111"/>
      <c r="P30" s="111"/>
      <c r="Q30" s="111"/>
      <c r="R30" s="111"/>
      <c r="S30" s="676"/>
      <c r="T30" s="677"/>
      <c r="U30" s="676"/>
      <c r="V30" s="677"/>
      <c r="W30" s="110" t="str">
        <f>IF(AND(W73="",W115="",W157=""),"",ROUNDDOWN(SUM(W73,W115,W157)/LEFT($P$2,1),0))</f>
        <v/>
      </c>
      <c r="X30" s="676"/>
      <c r="Y30" s="677"/>
      <c r="Z30" s="676"/>
      <c r="AA30" s="677"/>
      <c r="AB30" s="112"/>
      <c r="AC30" s="122" t="str">
        <f t="shared" si="0"/>
        <v/>
      </c>
      <c r="AD30" s="160" t="str">
        <f t="shared" si="2"/>
        <v/>
      </c>
    </row>
    <row r="31" spans="2:30" ht="24" customHeight="1" x14ac:dyDescent="0.15">
      <c r="B31" s="728" t="s">
        <v>201</v>
      </c>
      <c r="C31" s="729"/>
      <c r="D31" s="729"/>
      <c r="E31" s="730"/>
      <c r="F31" s="111"/>
      <c r="G31" s="111"/>
      <c r="H31" s="111"/>
      <c r="I31" s="111"/>
      <c r="J31" s="111"/>
      <c r="K31" s="111"/>
      <c r="L31" s="111"/>
      <c r="M31" s="111"/>
      <c r="N31" s="111"/>
      <c r="O31" s="111"/>
      <c r="P31" s="111"/>
      <c r="Q31" s="111"/>
      <c r="R31" s="110" t="str">
        <f>IF(AND(R74="",R116="",R158=""),"",ROUNDDOWN(SUM(R74,R116,R158)/LEFT($P$2,1),0))</f>
        <v/>
      </c>
      <c r="S31" s="676"/>
      <c r="T31" s="677"/>
      <c r="U31" s="676"/>
      <c r="V31" s="677"/>
      <c r="W31" s="111"/>
      <c r="X31" s="674" t="str">
        <f>IF(AND(X74="",X116="",X158=""),"",ROUNDDOWN(SUM(X74,X116,X158)/LEFT($P$2,1),0))</f>
        <v/>
      </c>
      <c r="Y31" s="675"/>
      <c r="Z31" s="676"/>
      <c r="AA31" s="677"/>
      <c r="AB31" s="112"/>
      <c r="AC31" s="122" t="str">
        <f t="shared" si="0"/>
        <v/>
      </c>
      <c r="AD31" s="160" t="str">
        <f t="shared" si="2"/>
        <v/>
      </c>
    </row>
    <row r="32" spans="2:30" ht="24" customHeight="1" x14ac:dyDescent="0.15">
      <c r="B32" s="728" t="s">
        <v>202</v>
      </c>
      <c r="C32" s="729"/>
      <c r="D32" s="729"/>
      <c r="E32" s="730"/>
      <c r="F32" s="111"/>
      <c r="G32" s="111"/>
      <c r="H32" s="110" t="str">
        <f>IF(AND(H75="",H117="",H159=""),"",ROUNDDOWN(SUM(H75,H117,H159)/LEFT($P$2,1),0))</f>
        <v/>
      </c>
      <c r="I32" s="111"/>
      <c r="J32" s="111"/>
      <c r="K32" s="111"/>
      <c r="L32" s="111"/>
      <c r="M32" s="111"/>
      <c r="N32" s="111"/>
      <c r="O32" s="111"/>
      <c r="P32" s="111"/>
      <c r="Q32" s="111"/>
      <c r="R32" s="111"/>
      <c r="S32" s="676"/>
      <c r="T32" s="677"/>
      <c r="U32" s="676"/>
      <c r="V32" s="677"/>
      <c r="W32" s="111"/>
      <c r="X32" s="676"/>
      <c r="Y32" s="677"/>
      <c r="Z32" s="676"/>
      <c r="AA32" s="677"/>
      <c r="AB32" s="112"/>
      <c r="AC32" s="122" t="str">
        <f t="shared" si="0"/>
        <v/>
      </c>
      <c r="AD32" s="160" t="str">
        <f t="shared" si="2"/>
        <v/>
      </c>
    </row>
    <row r="33" spans="2:39" ht="24" customHeight="1" x14ac:dyDescent="0.15">
      <c r="B33" s="728" t="s">
        <v>203</v>
      </c>
      <c r="C33" s="729"/>
      <c r="D33" s="729"/>
      <c r="E33" s="730"/>
      <c r="F33" s="111"/>
      <c r="G33" s="111"/>
      <c r="H33" s="111"/>
      <c r="I33" s="111"/>
      <c r="J33" s="111"/>
      <c r="K33" s="111"/>
      <c r="L33" s="111"/>
      <c r="M33" s="111"/>
      <c r="N33" s="111"/>
      <c r="O33" s="111"/>
      <c r="P33" s="111"/>
      <c r="Q33" s="111"/>
      <c r="R33" s="111"/>
      <c r="S33" s="676"/>
      <c r="T33" s="677"/>
      <c r="U33" s="676"/>
      <c r="V33" s="677"/>
      <c r="W33" s="111"/>
      <c r="X33" s="676"/>
      <c r="Y33" s="677"/>
      <c r="Z33" s="676"/>
      <c r="AA33" s="677"/>
      <c r="AB33" s="110" t="str">
        <f>IF(AND(AB76="",AB118="",AB160=""),"",ROUNDDOWN(SUM(AB76,AB118,AB160)/LEFT($P$2,1),0))</f>
        <v/>
      </c>
      <c r="AC33" s="122" t="str">
        <f t="shared" si="0"/>
        <v/>
      </c>
      <c r="AD33" s="160" t="str">
        <f t="shared" si="2"/>
        <v/>
      </c>
    </row>
    <row r="34" spans="2:39" ht="24" customHeight="1" x14ac:dyDescent="0.15">
      <c r="B34" s="728" t="s">
        <v>204</v>
      </c>
      <c r="C34" s="729"/>
      <c r="D34" s="729"/>
      <c r="E34" s="730"/>
      <c r="F34" s="111"/>
      <c r="G34" s="111"/>
      <c r="H34" s="111"/>
      <c r="I34" s="110" t="str">
        <f>IF(AND(I77="",I119="",I161=""),"",ROUNDDOWN(SUM(I77,I119,I161)/LEFT($P$2,1),0))</f>
        <v/>
      </c>
      <c r="J34" s="110" t="str">
        <f>IF(AND(J77="",J119="",J161=""),"",ROUNDDOWN(SUM(J77,J119,J161)/LEFT($P$2,1),0))</f>
        <v/>
      </c>
      <c r="K34" s="111"/>
      <c r="L34" s="111"/>
      <c r="M34" s="111"/>
      <c r="N34" s="111"/>
      <c r="O34" s="111"/>
      <c r="P34" s="111"/>
      <c r="Q34" s="111"/>
      <c r="R34" s="111"/>
      <c r="S34" s="676"/>
      <c r="T34" s="677"/>
      <c r="U34" s="676"/>
      <c r="V34" s="677"/>
      <c r="W34" s="111"/>
      <c r="X34" s="676"/>
      <c r="Y34" s="677"/>
      <c r="Z34" s="676"/>
      <c r="AA34" s="677"/>
      <c r="AB34" s="112"/>
      <c r="AC34" s="122" t="str">
        <f t="shared" si="0"/>
        <v/>
      </c>
      <c r="AD34" s="160" t="str">
        <f t="shared" si="2"/>
        <v/>
      </c>
    </row>
    <row r="35" spans="2:39" ht="24" customHeight="1" x14ac:dyDescent="0.15">
      <c r="B35" s="728" t="s">
        <v>205</v>
      </c>
      <c r="C35" s="729"/>
      <c r="D35" s="729"/>
      <c r="E35" s="730"/>
      <c r="F35" s="111"/>
      <c r="G35" s="111"/>
      <c r="H35" s="111"/>
      <c r="I35" s="111"/>
      <c r="J35" s="114"/>
      <c r="K35" s="114"/>
      <c r="L35" s="114"/>
      <c r="M35" s="114"/>
      <c r="N35" s="114"/>
      <c r="O35" s="114"/>
      <c r="P35" s="114"/>
      <c r="Q35" s="110" t="str">
        <f>IF(AND(Q78="",Q120="",Q162=""),"",ROUNDDOWN(SUM(Q78,Q120,Q162)/LEFT($P$2,1),0))</f>
        <v/>
      </c>
      <c r="R35" s="114"/>
      <c r="S35" s="676"/>
      <c r="T35" s="677"/>
      <c r="U35" s="676"/>
      <c r="V35" s="677"/>
      <c r="W35" s="114"/>
      <c r="X35" s="676"/>
      <c r="Y35" s="677"/>
      <c r="Z35" s="676"/>
      <c r="AA35" s="677"/>
      <c r="AB35" s="115"/>
      <c r="AC35" s="122" t="str">
        <f t="shared" si="0"/>
        <v/>
      </c>
      <c r="AD35" s="160" t="str">
        <f t="shared" si="2"/>
        <v/>
      </c>
    </row>
    <row r="36" spans="2:39" ht="24" customHeight="1" thickBot="1" x14ac:dyDescent="0.2">
      <c r="B36" s="728" t="s">
        <v>206</v>
      </c>
      <c r="C36" s="729"/>
      <c r="D36" s="729"/>
      <c r="E36" s="730"/>
      <c r="F36" s="110" t="str">
        <f>IF(AND(F79="",F121="",F163=""),"",ROUNDDOWN(SUM(F79,F121,F163)/LEFT($P$2,1),0))</f>
        <v/>
      </c>
      <c r="G36" s="230"/>
      <c r="H36" s="110" t="str">
        <f>IF(AND(H79="",H121="",H163=""),"",ROUNDDOWN(SUM(H79,H121,H163)/LEFT($P$2,1),0))</f>
        <v/>
      </c>
      <c r="I36" s="230"/>
      <c r="J36" s="111"/>
      <c r="K36" s="111"/>
      <c r="L36" s="111"/>
      <c r="M36" s="111"/>
      <c r="N36" s="111"/>
      <c r="O36" s="111"/>
      <c r="P36" s="111"/>
      <c r="Q36" s="124"/>
      <c r="R36" s="111"/>
      <c r="S36" s="676"/>
      <c r="T36" s="677"/>
      <c r="U36" s="676"/>
      <c r="V36" s="677"/>
      <c r="W36" s="111"/>
      <c r="X36" s="676"/>
      <c r="Y36" s="677"/>
      <c r="Z36" s="676"/>
      <c r="AA36" s="677"/>
      <c r="AB36" s="112"/>
      <c r="AC36" s="122" t="str">
        <f t="shared" si="0"/>
        <v/>
      </c>
      <c r="AD36" s="160" t="str">
        <f t="shared" si="2"/>
        <v/>
      </c>
    </row>
    <row r="37" spans="2:39" ht="21.75" customHeight="1" thickTop="1" thickBot="1" x14ac:dyDescent="0.2">
      <c r="B37" s="745" t="s">
        <v>167</v>
      </c>
      <c r="C37" s="746"/>
      <c r="D37" s="746"/>
      <c r="E37" s="747"/>
      <c r="F37" s="157" t="str">
        <f>IF(COUNT(F8:F36)=0,"",SUM(F8:F36))</f>
        <v/>
      </c>
      <c r="G37" s="157" t="str">
        <f t="shared" ref="G37:AC37" si="3">IF(COUNT(G8:G36)=0,"",SUM(G8:G36))</f>
        <v/>
      </c>
      <c r="H37" s="157" t="str">
        <f t="shared" si="3"/>
        <v/>
      </c>
      <c r="I37" s="157" t="str">
        <f t="shared" si="3"/>
        <v/>
      </c>
      <c r="J37" s="157" t="str">
        <f t="shared" si="3"/>
        <v/>
      </c>
      <c r="K37" s="157" t="str">
        <f t="shared" si="3"/>
        <v/>
      </c>
      <c r="L37" s="157" t="str">
        <f t="shared" si="3"/>
        <v/>
      </c>
      <c r="M37" s="157" t="str">
        <f t="shared" si="3"/>
        <v/>
      </c>
      <c r="N37" s="157" t="str">
        <f t="shared" si="3"/>
        <v/>
      </c>
      <c r="O37" s="157" t="str">
        <f t="shared" si="3"/>
        <v/>
      </c>
      <c r="P37" s="157" t="str">
        <f t="shared" si="3"/>
        <v/>
      </c>
      <c r="Q37" s="157" t="str">
        <f t="shared" si="3"/>
        <v/>
      </c>
      <c r="R37" s="157" t="str">
        <f t="shared" si="3"/>
        <v/>
      </c>
      <c r="S37" s="678" t="str">
        <f t="shared" si="3"/>
        <v/>
      </c>
      <c r="T37" s="679" t="str">
        <f t="shared" si="3"/>
        <v/>
      </c>
      <c r="U37" s="678" t="str">
        <f t="shared" si="3"/>
        <v/>
      </c>
      <c r="V37" s="679" t="str">
        <f t="shared" si="3"/>
        <v/>
      </c>
      <c r="W37" s="157" t="str">
        <f t="shared" si="3"/>
        <v/>
      </c>
      <c r="X37" s="678" t="str">
        <f t="shared" si="3"/>
        <v/>
      </c>
      <c r="Y37" s="679" t="str">
        <f t="shared" si="3"/>
        <v/>
      </c>
      <c r="Z37" s="678" t="str">
        <f t="shared" si="3"/>
        <v/>
      </c>
      <c r="AA37" s="679" t="str">
        <f t="shared" si="3"/>
        <v/>
      </c>
      <c r="AB37" s="157" t="str">
        <f t="shared" si="3"/>
        <v/>
      </c>
      <c r="AC37" s="158" t="str">
        <f t="shared" si="3"/>
        <v/>
      </c>
      <c r="AD37" s="159"/>
    </row>
    <row r="38" spans="2:39" ht="15.95" customHeight="1" x14ac:dyDescent="0.15">
      <c r="B38" s="119" t="s">
        <v>168</v>
      </c>
      <c r="C38" s="108"/>
      <c r="D38" s="108"/>
      <c r="E38" s="108"/>
    </row>
    <row r="39" spans="2:39" ht="13.5" customHeight="1" x14ac:dyDescent="0.15">
      <c r="B39" s="86" t="s">
        <v>169</v>
      </c>
      <c r="C39" s="108"/>
      <c r="D39" s="108"/>
      <c r="E39" s="108"/>
    </row>
    <row r="40" spans="2:39" ht="13.5" hidden="1" customHeight="1" x14ac:dyDescent="0.15">
      <c r="B40" s="86" t="s">
        <v>170</v>
      </c>
      <c r="C40" s="108"/>
      <c r="D40" s="108"/>
      <c r="E40" s="108"/>
    </row>
    <row r="41" spans="2:39" ht="13.5" customHeight="1" x14ac:dyDescent="0.15">
      <c r="B41" s="86" t="s">
        <v>171</v>
      </c>
      <c r="C41" s="108"/>
      <c r="D41" s="108"/>
      <c r="E41" s="108"/>
    </row>
    <row r="42" spans="2:39" ht="13.5" customHeight="1" x14ac:dyDescent="0.15">
      <c r="B42" s="86" t="s">
        <v>172</v>
      </c>
      <c r="C42" s="108"/>
      <c r="D42" s="108"/>
      <c r="E42" s="108"/>
    </row>
    <row r="43" spans="2:39" ht="9" customHeight="1" x14ac:dyDescent="0.15"/>
    <row r="45" spans="2:39" ht="19.5" customHeight="1" x14ac:dyDescent="0.15">
      <c r="B45" s="86" t="s">
        <v>173</v>
      </c>
      <c r="C45" s="86"/>
      <c r="D45" s="86"/>
      <c r="E45" s="86"/>
      <c r="F45" s="120"/>
      <c r="G45" s="120"/>
      <c r="H45" s="120"/>
      <c r="I45" s="120"/>
      <c r="J45" s="120"/>
      <c r="K45" s="120"/>
      <c r="L45" s="666" t="s">
        <v>174</v>
      </c>
      <c r="M45" s="666"/>
      <c r="N45" s="666"/>
      <c r="O45" s="666"/>
      <c r="P45" s="666"/>
      <c r="Q45" s="666"/>
      <c r="R45" s="666"/>
      <c r="S45" s="120"/>
      <c r="T45" s="120"/>
      <c r="U45" s="120"/>
      <c r="V45" s="120"/>
      <c r="W45" s="120"/>
      <c r="X45" s="120"/>
      <c r="Y45" s="120"/>
      <c r="Z45" s="120"/>
      <c r="AA45" s="120"/>
      <c r="AB45" s="120"/>
      <c r="AC45" s="120"/>
      <c r="AD45" s="109"/>
    </row>
    <row r="46" spans="2:39" s="86" customFormat="1" ht="20.25" customHeight="1" thickBot="1" x14ac:dyDescent="0.2">
      <c r="B46" s="107"/>
      <c r="C46" s="107"/>
      <c r="D46" s="107"/>
      <c r="E46" s="107"/>
      <c r="F46" s="108"/>
      <c r="G46" s="108"/>
      <c r="H46" s="108"/>
      <c r="I46" s="108"/>
      <c r="J46" s="108"/>
      <c r="K46" s="108"/>
      <c r="L46" s="108"/>
      <c r="M46" s="108"/>
      <c r="N46" s="108"/>
      <c r="O46" s="108"/>
      <c r="P46" s="108"/>
      <c r="Q46" s="108"/>
      <c r="R46" s="162" t="s">
        <v>217</v>
      </c>
      <c r="S46" s="214"/>
      <c r="T46" s="215" t="s">
        <v>267</v>
      </c>
      <c r="U46" s="214"/>
      <c r="V46" s="216" t="s">
        <v>244</v>
      </c>
      <c r="W46" s="161" t="s">
        <v>218</v>
      </c>
      <c r="X46" s="214"/>
      <c r="Y46" s="215" t="s">
        <v>267</v>
      </c>
      <c r="Z46" s="214"/>
      <c r="AA46" s="216" t="s">
        <v>244</v>
      </c>
      <c r="AB46" s="714" t="s">
        <v>142</v>
      </c>
      <c r="AC46" s="714"/>
      <c r="AD46" s="714"/>
    </row>
    <row r="47" spans="2:39" s="86" customFormat="1" ht="18" customHeight="1" x14ac:dyDescent="0.15">
      <c r="B47" s="139"/>
      <c r="C47" s="134"/>
      <c r="D47" s="692" t="s">
        <v>182</v>
      </c>
      <c r="E47" s="693"/>
      <c r="F47" s="131">
        <v>1</v>
      </c>
      <c r="G47" s="91">
        <v>2</v>
      </c>
      <c r="H47" s="91">
        <v>3</v>
      </c>
      <c r="I47" s="131">
        <v>4</v>
      </c>
      <c r="J47" s="131">
        <v>5</v>
      </c>
      <c r="K47" s="131">
        <v>6</v>
      </c>
      <c r="L47" s="131">
        <v>7</v>
      </c>
      <c r="M47" s="131">
        <v>8</v>
      </c>
      <c r="N47" s="131">
        <v>9</v>
      </c>
      <c r="O47" s="131">
        <v>10</v>
      </c>
      <c r="P47" s="131">
        <v>11</v>
      </c>
      <c r="Q47" s="131">
        <v>12</v>
      </c>
      <c r="R47" s="131">
        <v>13</v>
      </c>
      <c r="S47" s="706">
        <v>14</v>
      </c>
      <c r="T47" s="707"/>
      <c r="U47" s="706">
        <v>15</v>
      </c>
      <c r="V47" s="707"/>
      <c r="W47" s="131">
        <v>16</v>
      </c>
      <c r="X47" s="706">
        <v>17</v>
      </c>
      <c r="Y47" s="707"/>
      <c r="Z47" s="706">
        <v>18</v>
      </c>
      <c r="AA47" s="707"/>
      <c r="AB47" s="132">
        <v>20</v>
      </c>
      <c r="AC47" s="715" t="s">
        <v>143</v>
      </c>
      <c r="AD47" s="133"/>
      <c r="AG47" s="666" t="s">
        <v>378</v>
      </c>
      <c r="AH47" s="666"/>
      <c r="AI47" s="666"/>
      <c r="AJ47" s="666"/>
      <c r="AK47" s="666"/>
      <c r="AL47" s="666"/>
      <c r="AM47" s="666"/>
    </row>
    <row r="48" spans="2:39" ht="18" customHeight="1" thickBot="1" x14ac:dyDescent="0.2">
      <c r="B48" s="135"/>
      <c r="C48" s="138"/>
      <c r="D48" s="694"/>
      <c r="E48" s="695"/>
      <c r="F48" s="690" t="s">
        <v>144</v>
      </c>
      <c r="G48" s="690" t="s">
        <v>145</v>
      </c>
      <c r="H48" s="690" t="s">
        <v>146</v>
      </c>
      <c r="I48" s="690" t="s">
        <v>147</v>
      </c>
      <c r="J48" s="690" t="s">
        <v>175</v>
      </c>
      <c r="K48" s="690" t="s">
        <v>148</v>
      </c>
      <c r="L48" s="700" t="s">
        <v>149</v>
      </c>
      <c r="M48" s="690" t="s">
        <v>150</v>
      </c>
      <c r="N48" s="690" t="s">
        <v>151</v>
      </c>
      <c r="O48" s="690" t="s">
        <v>152</v>
      </c>
      <c r="P48" s="690" t="s">
        <v>153</v>
      </c>
      <c r="Q48" s="690" t="s">
        <v>154</v>
      </c>
      <c r="R48" s="690" t="s">
        <v>155</v>
      </c>
      <c r="S48" s="702" t="s">
        <v>156</v>
      </c>
      <c r="T48" s="703"/>
      <c r="U48" s="702" t="s">
        <v>157</v>
      </c>
      <c r="V48" s="703"/>
      <c r="W48" s="690" t="s">
        <v>158</v>
      </c>
      <c r="X48" s="702" t="s">
        <v>159</v>
      </c>
      <c r="Y48" s="703"/>
      <c r="Z48" s="702" t="s">
        <v>160</v>
      </c>
      <c r="AA48" s="703"/>
      <c r="AB48" s="690" t="s">
        <v>161</v>
      </c>
      <c r="AC48" s="716"/>
      <c r="AD48" s="717" t="s">
        <v>162</v>
      </c>
      <c r="AG48" s="667"/>
      <c r="AH48" s="667"/>
      <c r="AI48" s="667"/>
      <c r="AJ48" s="667"/>
      <c r="AK48" s="667"/>
      <c r="AL48" s="667"/>
      <c r="AM48" s="667"/>
    </row>
    <row r="49" spans="2:54" ht="18" customHeight="1" thickBot="1" x14ac:dyDescent="0.2">
      <c r="B49" s="696" t="s">
        <v>163</v>
      </c>
      <c r="C49" s="697"/>
      <c r="D49" s="137"/>
      <c r="E49" s="130"/>
      <c r="F49" s="690"/>
      <c r="G49" s="690"/>
      <c r="H49" s="690"/>
      <c r="I49" s="690"/>
      <c r="J49" s="690"/>
      <c r="K49" s="690"/>
      <c r="L49" s="700"/>
      <c r="M49" s="690"/>
      <c r="N49" s="690"/>
      <c r="O49" s="690"/>
      <c r="P49" s="690"/>
      <c r="Q49" s="690"/>
      <c r="R49" s="690"/>
      <c r="S49" s="702"/>
      <c r="T49" s="703"/>
      <c r="U49" s="702"/>
      <c r="V49" s="703"/>
      <c r="W49" s="690"/>
      <c r="X49" s="702"/>
      <c r="Y49" s="703"/>
      <c r="Z49" s="702"/>
      <c r="AA49" s="703"/>
      <c r="AB49" s="690"/>
      <c r="AC49" s="716"/>
      <c r="AD49" s="717"/>
      <c r="AG49" s="313" t="s">
        <v>377</v>
      </c>
      <c r="AH49" s="131">
        <v>1</v>
      </c>
      <c r="AI49" s="91">
        <v>2</v>
      </c>
      <c r="AJ49" s="91">
        <v>3</v>
      </c>
      <c r="AK49" s="131">
        <v>4</v>
      </c>
      <c r="AL49" s="131">
        <v>5</v>
      </c>
      <c r="AM49" s="131">
        <v>6</v>
      </c>
      <c r="AN49" s="131">
        <v>7</v>
      </c>
      <c r="AO49" s="131">
        <v>8</v>
      </c>
      <c r="AP49" s="131">
        <v>9</v>
      </c>
      <c r="AQ49" s="131">
        <v>10</v>
      </c>
      <c r="AR49" s="131">
        <v>11</v>
      </c>
      <c r="AS49" s="131">
        <v>12</v>
      </c>
      <c r="AT49" s="131">
        <v>13</v>
      </c>
      <c r="AU49" s="294">
        <v>14</v>
      </c>
      <c r="AV49" s="294">
        <v>15</v>
      </c>
      <c r="AW49" s="131">
        <v>16</v>
      </c>
      <c r="AX49" s="294">
        <v>17</v>
      </c>
      <c r="AY49" s="294">
        <v>18</v>
      </c>
      <c r="AZ49" s="132">
        <v>20</v>
      </c>
      <c r="BA49" s="311"/>
      <c r="BB49" s="314"/>
    </row>
    <row r="50" spans="2:54" ht="18" customHeight="1" x14ac:dyDescent="0.15">
      <c r="B50" s="698" t="s">
        <v>164</v>
      </c>
      <c r="C50" s="699"/>
      <c r="D50" s="699"/>
      <c r="E50" s="136"/>
      <c r="F50" s="691"/>
      <c r="G50" s="691"/>
      <c r="H50" s="691"/>
      <c r="I50" s="691"/>
      <c r="J50" s="691"/>
      <c r="K50" s="691"/>
      <c r="L50" s="701"/>
      <c r="M50" s="691"/>
      <c r="N50" s="691"/>
      <c r="O50" s="691"/>
      <c r="P50" s="691"/>
      <c r="Q50" s="691"/>
      <c r="R50" s="691"/>
      <c r="S50" s="704"/>
      <c r="T50" s="705"/>
      <c r="U50" s="704"/>
      <c r="V50" s="705"/>
      <c r="W50" s="691"/>
      <c r="X50" s="704"/>
      <c r="Y50" s="705"/>
      <c r="Z50" s="704"/>
      <c r="AA50" s="705"/>
      <c r="AB50" s="691"/>
      <c r="AC50" s="716"/>
      <c r="AD50" s="717"/>
      <c r="AG50" s="317" t="s">
        <v>164</v>
      </c>
      <c r="AH50" s="309" t="s">
        <v>309</v>
      </c>
      <c r="AI50" s="309" t="s">
        <v>191</v>
      </c>
      <c r="AJ50" s="309" t="s">
        <v>146</v>
      </c>
      <c r="AK50" s="309" t="s">
        <v>310</v>
      </c>
      <c r="AL50" s="309" t="s">
        <v>311</v>
      </c>
      <c r="AM50" s="309" t="s">
        <v>312</v>
      </c>
      <c r="AN50" s="310" t="s">
        <v>313</v>
      </c>
      <c r="AO50" s="309" t="s">
        <v>314</v>
      </c>
      <c r="AP50" s="309" t="s">
        <v>151</v>
      </c>
      <c r="AQ50" s="309" t="s">
        <v>315</v>
      </c>
      <c r="AR50" s="309" t="s">
        <v>316</v>
      </c>
      <c r="AS50" s="309" t="s">
        <v>205</v>
      </c>
      <c r="AT50" s="309" t="s">
        <v>308</v>
      </c>
      <c r="AU50" s="308" t="s">
        <v>317</v>
      </c>
      <c r="AV50" s="308" t="s">
        <v>318</v>
      </c>
      <c r="AW50" s="309" t="s">
        <v>200</v>
      </c>
      <c r="AX50" s="308" t="s">
        <v>201</v>
      </c>
      <c r="AY50" s="308" t="s">
        <v>319</v>
      </c>
      <c r="AZ50" s="309" t="s">
        <v>203</v>
      </c>
      <c r="BA50" s="318" t="s">
        <v>143</v>
      </c>
      <c r="BB50" s="319" t="s">
        <v>162</v>
      </c>
    </row>
    <row r="51" spans="2:54" ht="24" customHeight="1" x14ac:dyDescent="0.15">
      <c r="B51" s="688" t="s">
        <v>207</v>
      </c>
      <c r="C51" s="689"/>
      <c r="D51" s="689"/>
      <c r="E51" s="689"/>
      <c r="F51" s="163"/>
      <c r="G51" s="140"/>
      <c r="H51" s="140"/>
      <c r="I51" s="140"/>
      <c r="J51" s="140"/>
      <c r="K51" s="140"/>
      <c r="L51" s="163"/>
      <c r="M51" s="140"/>
      <c r="N51" s="140"/>
      <c r="O51" s="163"/>
      <c r="P51" s="163"/>
      <c r="Q51" s="140"/>
      <c r="R51" s="140"/>
      <c r="S51" s="684"/>
      <c r="T51" s="685"/>
      <c r="U51" s="684"/>
      <c r="V51" s="685"/>
      <c r="W51" s="140"/>
      <c r="X51" s="684"/>
      <c r="Y51" s="685"/>
      <c r="Z51" s="686"/>
      <c r="AA51" s="687"/>
      <c r="AB51" s="141"/>
      <c r="AC51" s="167"/>
      <c r="AD51" s="113">
        <f>SUM(F51:AC51)</f>
        <v>0</v>
      </c>
      <c r="AG51" s="315" t="s">
        <v>207</v>
      </c>
      <c r="AH51" s="323" t="str">
        <f>IF(F51=SUMIFS('様式1-3'!$AD:$AD,'様式1-3'!$Z:$Z,AH$50,'様式1-3'!$AA:$AA,$AG51),"OK","不一致")</f>
        <v>OK</v>
      </c>
      <c r="AI51" s="321"/>
      <c r="AJ51" s="321"/>
      <c r="AK51" s="321"/>
      <c r="AL51" s="321"/>
      <c r="AM51" s="321"/>
      <c r="AN51" s="323" t="str">
        <f>IF(L51=SUMIFS('様式1-3'!$AD:$AD,'様式1-3'!$Z:$Z,AN$50,'様式1-3'!$AA:$AA,$AG51),"OK","不一致")</f>
        <v>OK</v>
      </c>
      <c r="AO51" s="321"/>
      <c r="AP51" s="321"/>
      <c r="AQ51" s="323" t="str">
        <f>IF(O51=SUMIFS('様式1-3'!$AD:$AD,'様式1-3'!$Z:$Z,AQ$50,'様式1-3'!$AA:$AA,$AG51),"OK","不一致")</f>
        <v>OK</v>
      </c>
      <c r="AR51" s="323" t="str">
        <f>IF(P51=SUMIFS('様式1-3'!$AD:$AD,'様式1-3'!$Z:$Z,AR$50,'様式1-3'!$AA:$AA,$AG51),"OK","不一致")</f>
        <v>OK</v>
      </c>
      <c r="AS51" s="321"/>
      <c r="AT51" s="321"/>
      <c r="AU51" s="321"/>
      <c r="AV51" s="321"/>
      <c r="AW51" s="321"/>
      <c r="AX51" s="321"/>
      <c r="AY51" s="293" t="str">
        <f>IF(Z51=SUMIFS('様式1-3'!$AD:$AD,'様式1-3'!$Z:$Z,AY$50,'様式1-3'!$AA:$AA,$AG51),"OK","不一致")</f>
        <v>OK</v>
      </c>
      <c r="AZ51" s="321"/>
      <c r="BA51" s="324" t="str">
        <f>IF(AC51=SUMIFS('様式1-3'!$AD:$AD,'様式1-3'!$Z:$Z,BA$50,'様式1-3'!$AA:$AA,$AG51),"OK","不一致")</f>
        <v>OK</v>
      </c>
      <c r="BB51" s="316">
        <f t="shared" ref="BB51:BB63" si="4">SUM(AH51:BA51)</f>
        <v>0</v>
      </c>
    </row>
    <row r="52" spans="2:54" ht="24" customHeight="1" x14ac:dyDescent="0.15">
      <c r="B52" s="711" t="s">
        <v>208</v>
      </c>
      <c r="C52" s="712"/>
      <c r="D52" s="712"/>
      <c r="E52" s="713"/>
      <c r="F52" s="111"/>
      <c r="G52" s="111"/>
      <c r="H52" s="164"/>
      <c r="I52" s="111"/>
      <c r="J52" s="111"/>
      <c r="K52" s="111"/>
      <c r="L52" s="111"/>
      <c r="M52" s="111"/>
      <c r="N52" s="111"/>
      <c r="O52" s="111"/>
      <c r="P52" s="111"/>
      <c r="Q52" s="111"/>
      <c r="R52" s="111"/>
      <c r="S52" s="684"/>
      <c r="T52" s="685"/>
      <c r="U52" s="684"/>
      <c r="V52" s="685"/>
      <c r="W52" s="111"/>
      <c r="X52" s="684"/>
      <c r="Y52" s="685"/>
      <c r="Z52" s="684"/>
      <c r="AA52" s="685"/>
      <c r="AB52" s="112"/>
      <c r="AC52" s="167"/>
      <c r="AD52" s="113">
        <f>SUM(F52:AC52)</f>
        <v>0</v>
      </c>
      <c r="AG52" s="312" t="s">
        <v>208</v>
      </c>
      <c r="AH52" s="321"/>
      <c r="AI52" s="321"/>
      <c r="AJ52" s="323" t="str">
        <f>IF(H52=SUMIFS('様式1-3'!$AD:$AD,'様式1-3'!$Z:$Z,AJ$50,'様式1-3'!$AA:$AA,$AG52),"OK","不一致")</f>
        <v>OK</v>
      </c>
      <c r="AK52" s="321"/>
      <c r="AL52" s="321"/>
      <c r="AM52" s="321"/>
      <c r="AN52" s="321"/>
      <c r="AO52" s="321"/>
      <c r="AP52" s="321"/>
      <c r="AQ52" s="321"/>
      <c r="AR52" s="321"/>
      <c r="AS52" s="321"/>
      <c r="AT52" s="321"/>
      <c r="AU52" s="321"/>
      <c r="AV52" s="321"/>
      <c r="AW52" s="321"/>
      <c r="AX52" s="321"/>
      <c r="AY52" s="321"/>
      <c r="AZ52" s="321"/>
      <c r="BA52" s="325" t="str">
        <f>IF(AC52=SUMIFS('様式1-3'!$AD:$AD,'様式1-3'!$Z:$Z,BA$50,'様式1-3'!$AA:$AA,$AG52),"OK","不一致")</f>
        <v>OK</v>
      </c>
      <c r="BB52" s="113">
        <f t="shared" si="4"/>
        <v>0</v>
      </c>
    </row>
    <row r="53" spans="2:54" ht="24" customHeight="1" x14ac:dyDescent="0.15">
      <c r="B53" s="708" t="s">
        <v>165</v>
      </c>
      <c r="C53" s="709"/>
      <c r="D53" s="709"/>
      <c r="E53" s="710"/>
      <c r="F53" s="111"/>
      <c r="G53" s="111"/>
      <c r="H53" s="164"/>
      <c r="I53" s="111"/>
      <c r="J53" s="111"/>
      <c r="K53" s="111"/>
      <c r="L53" s="111"/>
      <c r="M53" s="111"/>
      <c r="N53" s="111"/>
      <c r="O53" s="111"/>
      <c r="P53" s="111"/>
      <c r="Q53" s="111"/>
      <c r="R53" s="111"/>
      <c r="S53" s="684"/>
      <c r="T53" s="685"/>
      <c r="U53" s="684"/>
      <c r="V53" s="685"/>
      <c r="W53" s="111"/>
      <c r="X53" s="684"/>
      <c r="Y53" s="685"/>
      <c r="Z53" s="684"/>
      <c r="AA53" s="685"/>
      <c r="AB53" s="112"/>
      <c r="AC53" s="167"/>
      <c r="AD53" s="113">
        <f t="shared" ref="AD53:AD79" si="5">SUM(F53:AC53)</f>
        <v>0</v>
      </c>
      <c r="AG53" s="312" t="s">
        <v>165</v>
      </c>
      <c r="AH53" s="321"/>
      <c r="AI53" s="321"/>
      <c r="AJ53" s="323" t="str">
        <f>IF(H53=SUMIFS('様式1-3'!$AD:$AD,'様式1-3'!$Z:$Z,AJ$50,'様式1-3'!$AA:$AA,$AG53),"OK","不一致")</f>
        <v>OK</v>
      </c>
      <c r="AK53" s="321"/>
      <c r="AL53" s="321"/>
      <c r="AM53" s="321"/>
      <c r="AN53" s="321"/>
      <c r="AO53" s="321"/>
      <c r="AP53" s="321"/>
      <c r="AQ53" s="321"/>
      <c r="AR53" s="321"/>
      <c r="AS53" s="321"/>
      <c r="AT53" s="321"/>
      <c r="AU53" s="321"/>
      <c r="AV53" s="321"/>
      <c r="AW53" s="321"/>
      <c r="AX53" s="321"/>
      <c r="AY53" s="321"/>
      <c r="AZ53" s="321"/>
      <c r="BA53" s="325" t="str">
        <f>IF(AC53=SUMIFS('様式1-3'!$AD:$AD,'様式1-3'!$Z:$Z,BA$50,'様式1-3'!$AA:$AA,$AG53),"OK","不一致")</f>
        <v>OK</v>
      </c>
      <c r="BB53" s="113">
        <f t="shared" si="4"/>
        <v>0</v>
      </c>
    </row>
    <row r="54" spans="2:54" ht="24" customHeight="1" x14ac:dyDescent="0.15">
      <c r="B54" s="708" t="s">
        <v>166</v>
      </c>
      <c r="C54" s="709"/>
      <c r="D54" s="709"/>
      <c r="E54" s="710"/>
      <c r="F54" s="111"/>
      <c r="G54" s="111"/>
      <c r="H54" s="164"/>
      <c r="I54" s="111"/>
      <c r="J54" s="111"/>
      <c r="K54" s="111"/>
      <c r="L54" s="111"/>
      <c r="M54" s="111"/>
      <c r="N54" s="111"/>
      <c r="O54" s="111"/>
      <c r="P54" s="111"/>
      <c r="Q54" s="111"/>
      <c r="R54" s="111"/>
      <c r="S54" s="684"/>
      <c r="T54" s="685"/>
      <c r="U54" s="684"/>
      <c r="V54" s="685"/>
      <c r="W54" s="111"/>
      <c r="X54" s="684"/>
      <c r="Y54" s="685"/>
      <c r="Z54" s="684"/>
      <c r="AA54" s="685"/>
      <c r="AB54" s="112"/>
      <c r="AC54" s="167"/>
      <c r="AD54" s="113">
        <f t="shared" si="5"/>
        <v>0</v>
      </c>
      <c r="AG54" s="312" t="s">
        <v>166</v>
      </c>
      <c r="AH54" s="321"/>
      <c r="AI54" s="321"/>
      <c r="AJ54" s="323" t="str">
        <f>IF(H54=SUMIFS('様式1-3'!$AD:$AD,'様式1-3'!$Z:$Z,AJ$50,'様式1-3'!$AA:$AA,$AG54),"OK","不一致")</f>
        <v>OK</v>
      </c>
      <c r="AK54" s="321"/>
      <c r="AL54" s="321"/>
      <c r="AM54" s="321"/>
      <c r="AN54" s="321"/>
      <c r="AO54" s="321"/>
      <c r="AP54" s="321"/>
      <c r="AQ54" s="321"/>
      <c r="AR54" s="321"/>
      <c r="AS54" s="321"/>
      <c r="AT54" s="321"/>
      <c r="AU54" s="321"/>
      <c r="AV54" s="321"/>
      <c r="AW54" s="321"/>
      <c r="AX54" s="321"/>
      <c r="AY54" s="321"/>
      <c r="AZ54" s="321"/>
      <c r="BA54" s="325" t="str">
        <f>IF(AC54=SUMIFS('様式1-3'!$AD:$AD,'様式1-3'!$Z:$Z,BA$50,'様式1-3'!$AA:$AA,$AG54),"OK","不一致")</f>
        <v>OK</v>
      </c>
      <c r="BB54" s="113">
        <f t="shared" si="4"/>
        <v>0</v>
      </c>
    </row>
    <row r="55" spans="2:54" ht="24" customHeight="1" x14ac:dyDescent="0.15">
      <c r="B55" s="708" t="s">
        <v>183</v>
      </c>
      <c r="C55" s="709"/>
      <c r="D55" s="709"/>
      <c r="E55" s="710"/>
      <c r="F55" s="164"/>
      <c r="G55" s="111"/>
      <c r="H55" s="164"/>
      <c r="I55" s="111"/>
      <c r="J55" s="111"/>
      <c r="K55" s="164"/>
      <c r="L55" s="164"/>
      <c r="M55" s="111"/>
      <c r="N55" s="111"/>
      <c r="O55" s="164"/>
      <c r="P55" s="111"/>
      <c r="Q55" s="111"/>
      <c r="R55" s="111"/>
      <c r="S55" s="684"/>
      <c r="T55" s="685"/>
      <c r="U55" s="684"/>
      <c r="V55" s="685"/>
      <c r="W55" s="111"/>
      <c r="X55" s="684"/>
      <c r="Y55" s="685"/>
      <c r="Z55" s="686"/>
      <c r="AA55" s="687"/>
      <c r="AB55" s="112"/>
      <c r="AC55" s="167"/>
      <c r="AD55" s="113">
        <f t="shared" si="5"/>
        <v>0</v>
      </c>
      <c r="AG55" s="312" t="s">
        <v>183</v>
      </c>
      <c r="AH55" s="323" t="str">
        <f>IF(F55=SUMIFS('様式1-3'!$AD:$AD,'様式1-3'!$Z:$Z,AH$50,'様式1-3'!$AA:$AA,$AG55),"OK","不一致")</f>
        <v>OK</v>
      </c>
      <c r="AI55" s="321"/>
      <c r="AJ55" s="323" t="str">
        <f>IF(H55=SUMIFS('様式1-3'!$AD:$AD,'様式1-3'!$Z:$Z,AJ$50,'様式1-3'!$AA:$AA,$AG55),"OK","不一致")</f>
        <v>OK</v>
      </c>
      <c r="AK55" s="321"/>
      <c r="AL55" s="321"/>
      <c r="AM55" s="323" t="str">
        <f>IF(K55=SUMIFS('様式1-3'!$AD:$AD,'様式1-3'!$Z:$Z,AM$50,'様式1-3'!$AA:$AA,$AG55),"OK","不一致")</f>
        <v>OK</v>
      </c>
      <c r="AN55" s="323" t="str">
        <f>IF(L55=SUMIFS('様式1-3'!$AD:$AD,'様式1-3'!$Z:$Z,AN$50,'様式1-3'!$AA:$AA,$AG55),"OK","不一致")</f>
        <v>OK</v>
      </c>
      <c r="AO55" s="321"/>
      <c r="AP55" s="321"/>
      <c r="AQ55" s="323" t="str">
        <f>IF(O55=SUMIFS('様式1-3'!$AD:$AD,'様式1-3'!$Z:$Z,AQ$50,'様式1-3'!$AA:$AA,$AG55),"OK","不一致")</f>
        <v>OK</v>
      </c>
      <c r="AR55" s="321"/>
      <c r="AS55" s="321"/>
      <c r="AT55" s="321"/>
      <c r="AU55" s="321"/>
      <c r="AV55" s="321"/>
      <c r="AW55" s="321"/>
      <c r="AX55" s="321"/>
      <c r="AY55" s="293" t="str">
        <f>IF(Z55=SUMIFS('様式1-3'!$AD:$AD,'様式1-3'!$Z:$Z,AY$50,'様式1-3'!$AA:$AA,$AG55),"OK","不一致")</f>
        <v>OK</v>
      </c>
      <c r="AZ55" s="321"/>
      <c r="BA55" s="325" t="str">
        <f>IF(AC55=SUMIFS('様式1-3'!$AD:$AD,'様式1-3'!$Z:$Z,BA$50,'様式1-3'!$AA:$AA,$AG55),"OK","不一致")</f>
        <v>OK</v>
      </c>
      <c r="BB55" s="113">
        <f t="shared" si="4"/>
        <v>0</v>
      </c>
    </row>
    <row r="56" spans="2:54" ht="24" customHeight="1" x14ac:dyDescent="0.15">
      <c r="B56" s="708" t="s">
        <v>184</v>
      </c>
      <c r="C56" s="709"/>
      <c r="D56" s="709"/>
      <c r="E56" s="710"/>
      <c r="F56" s="164"/>
      <c r="G56" s="111"/>
      <c r="H56" s="164"/>
      <c r="I56" s="111"/>
      <c r="J56" s="111"/>
      <c r="K56" s="111"/>
      <c r="L56" s="111"/>
      <c r="M56" s="111"/>
      <c r="N56" s="111"/>
      <c r="O56" s="111"/>
      <c r="P56" s="111"/>
      <c r="Q56" s="111"/>
      <c r="R56" s="111"/>
      <c r="S56" s="684"/>
      <c r="T56" s="685"/>
      <c r="U56" s="684"/>
      <c r="V56" s="685"/>
      <c r="W56" s="111"/>
      <c r="X56" s="684"/>
      <c r="Y56" s="685"/>
      <c r="Z56" s="684"/>
      <c r="AA56" s="685"/>
      <c r="AB56" s="112"/>
      <c r="AC56" s="167"/>
      <c r="AD56" s="113">
        <f t="shared" si="5"/>
        <v>0</v>
      </c>
      <c r="AG56" s="312" t="s">
        <v>184</v>
      </c>
      <c r="AH56" s="323" t="str">
        <f>IF(F56=SUMIFS('様式1-3'!$AD:$AD,'様式1-3'!$Z:$Z,AH$50,'様式1-3'!$AA:$AA,$AG56),"OK","不一致")</f>
        <v>OK</v>
      </c>
      <c r="AI56" s="321"/>
      <c r="AJ56" s="323" t="str">
        <f>IF(H56=SUMIFS('様式1-3'!$AD:$AD,'様式1-3'!$Z:$Z,AJ$50,'様式1-3'!$AA:$AA,$AG56),"OK","不一致")</f>
        <v>OK</v>
      </c>
      <c r="AK56" s="321"/>
      <c r="AL56" s="321"/>
      <c r="AM56" s="321"/>
      <c r="AN56" s="321"/>
      <c r="AO56" s="321"/>
      <c r="AP56" s="321"/>
      <c r="AQ56" s="321"/>
      <c r="AR56" s="321"/>
      <c r="AS56" s="321"/>
      <c r="AT56" s="321"/>
      <c r="AU56" s="321"/>
      <c r="AV56" s="321"/>
      <c r="AW56" s="321"/>
      <c r="AX56" s="321"/>
      <c r="AY56" s="321"/>
      <c r="AZ56" s="321"/>
      <c r="BA56" s="325" t="str">
        <f>IF(AC56=SUMIFS('様式1-3'!$AD:$AD,'様式1-3'!$Z:$Z,BA$50,'様式1-3'!$AA:$AA,$AG56),"OK","不一致")</f>
        <v>OK</v>
      </c>
      <c r="BB56" s="113">
        <f t="shared" si="4"/>
        <v>0</v>
      </c>
    </row>
    <row r="57" spans="2:54" ht="24" customHeight="1" x14ac:dyDescent="0.15">
      <c r="B57" s="708" t="s">
        <v>185</v>
      </c>
      <c r="C57" s="709"/>
      <c r="D57" s="709"/>
      <c r="E57" s="710"/>
      <c r="F57" s="111"/>
      <c r="G57" s="111"/>
      <c r="H57" s="164"/>
      <c r="I57" s="111"/>
      <c r="J57" s="111"/>
      <c r="K57" s="111"/>
      <c r="L57" s="111"/>
      <c r="M57" s="111"/>
      <c r="N57" s="111"/>
      <c r="O57" s="111"/>
      <c r="P57" s="111"/>
      <c r="Q57" s="111"/>
      <c r="R57" s="111"/>
      <c r="S57" s="684"/>
      <c r="T57" s="685"/>
      <c r="U57" s="684"/>
      <c r="V57" s="685"/>
      <c r="W57" s="111"/>
      <c r="X57" s="684"/>
      <c r="Y57" s="685"/>
      <c r="Z57" s="684"/>
      <c r="AA57" s="685"/>
      <c r="AB57" s="112"/>
      <c r="AC57" s="167"/>
      <c r="AD57" s="113">
        <f t="shared" si="5"/>
        <v>0</v>
      </c>
      <c r="AG57" s="312" t="s">
        <v>185</v>
      </c>
      <c r="AH57" s="321"/>
      <c r="AI57" s="321"/>
      <c r="AJ57" s="323" t="str">
        <f>IF(H57=SUMIFS('様式1-3'!$AD:$AD,'様式1-3'!$Z:$Z,AJ$50,'様式1-3'!$AA:$AA,$AG57),"OK","不一致")</f>
        <v>OK</v>
      </c>
      <c r="AK57" s="321"/>
      <c r="AL57" s="321"/>
      <c r="AM57" s="321"/>
      <c r="AN57" s="321"/>
      <c r="AO57" s="321"/>
      <c r="AP57" s="321"/>
      <c r="AQ57" s="321"/>
      <c r="AR57" s="321"/>
      <c r="AS57" s="321"/>
      <c r="AT57" s="321"/>
      <c r="AU57" s="321"/>
      <c r="AV57" s="321"/>
      <c r="AW57" s="321"/>
      <c r="AX57" s="321"/>
      <c r="AY57" s="321"/>
      <c r="AZ57" s="321"/>
      <c r="BA57" s="325" t="str">
        <f>IF(AC57=SUMIFS('様式1-3'!$AD:$AD,'様式1-3'!$Z:$Z,BA$50,'様式1-3'!$AA:$AA,$AG57),"OK","不一致")</f>
        <v>OK</v>
      </c>
      <c r="BB57" s="113">
        <f t="shared" si="4"/>
        <v>0</v>
      </c>
    </row>
    <row r="58" spans="2:54" ht="24" customHeight="1" x14ac:dyDescent="0.15">
      <c r="B58" s="708" t="s">
        <v>186</v>
      </c>
      <c r="C58" s="709"/>
      <c r="D58" s="709"/>
      <c r="E58" s="710"/>
      <c r="F58" s="111"/>
      <c r="G58" s="111"/>
      <c r="H58" s="111"/>
      <c r="I58" s="164"/>
      <c r="J58" s="111"/>
      <c r="K58" s="111"/>
      <c r="L58" s="111"/>
      <c r="M58" s="111"/>
      <c r="N58" s="111"/>
      <c r="O58" s="111"/>
      <c r="P58" s="111"/>
      <c r="Q58" s="111"/>
      <c r="R58" s="111"/>
      <c r="S58" s="684"/>
      <c r="T58" s="685"/>
      <c r="U58" s="684"/>
      <c r="V58" s="685"/>
      <c r="W58" s="111"/>
      <c r="X58" s="684"/>
      <c r="Y58" s="685"/>
      <c r="Z58" s="684"/>
      <c r="AA58" s="685"/>
      <c r="AB58" s="112"/>
      <c r="AC58" s="167"/>
      <c r="AD58" s="113">
        <f t="shared" si="5"/>
        <v>0</v>
      </c>
      <c r="AG58" s="312" t="s">
        <v>186</v>
      </c>
      <c r="AH58" s="321"/>
      <c r="AI58" s="321"/>
      <c r="AJ58" s="321"/>
      <c r="AK58" s="323" t="str">
        <f>IF(I58=SUMIFS('様式1-3'!$AD:$AD,'様式1-3'!$Z:$Z,AK$50,'様式1-3'!$AA:$AA,$AG58),"OK","不一致")</f>
        <v>OK</v>
      </c>
      <c r="AL58" s="321"/>
      <c r="AM58" s="321"/>
      <c r="AN58" s="321"/>
      <c r="AO58" s="321"/>
      <c r="AP58" s="321"/>
      <c r="AQ58" s="321"/>
      <c r="AR58" s="321"/>
      <c r="AS58" s="321"/>
      <c r="AT58" s="321"/>
      <c r="AU58" s="321"/>
      <c r="AV58" s="321"/>
      <c r="AW58" s="321"/>
      <c r="AX58" s="321"/>
      <c r="AY58" s="321"/>
      <c r="AZ58" s="321"/>
      <c r="BA58" s="325" t="str">
        <f>IF(AC58=SUMIFS('様式1-3'!$AD:$AD,'様式1-3'!$Z:$Z,BA$50,'様式1-3'!$AA:$AA,$AG58),"OK","不一致")</f>
        <v>OK</v>
      </c>
      <c r="BB58" s="113">
        <f t="shared" si="4"/>
        <v>0</v>
      </c>
    </row>
    <row r="59" spans="2:54" ht="24" customHeight="1" x14ac:dyDescent="0.15">
      <c r="B59" s="708" t="s">
        <v>187</v>
      </c>
      <c r="C59" s="709"/>
      <c r="D59" s="709"/>
      <c r="E59" s="710"/>
      <c r="F59" s="111"/>
      <c r="G59" s="111"/>
      <c r="H59" s="111"/>
      <c r="I59" s="111"/>
      <c r="J59" s="164"/>
      <c r="K59" s="111"/>
      <c r="L59" s="111"/>
      <c r="M59" s="111"/>
      <c r="N59" s="111"/>
      <c r="O59" s="111"/>
      <c r="P59" s="111"/>
      <c r="Q59" s="111"/>
      <c r="R59" s="163"/>
      <c r="S59" s="684"/>
      <c r="T59" s="685"/>
      <c r="U59" s="684"/>
      <c r="V59" s="685"/>
      <c r="W59" s="111"/>
      <c r="X59" s="684"/>
      <c r="Y59" s="685"/>
      <c r="Z59" s="684"/>
      <c r="AA59" s="685"/>
      <c r="AB59" s="112"/>
      <c r="AC59" s="167"/>
      <c r="AD59" s="113">
        <f t="shared" si="5"/>
        <v>0</v>
      </c>
      <c r="AG59" s="312" t="s">
        <v>187</v>
      </c>
      <c r="AH59" s="321"/>
      <c r="AI59" s="321"/>
      <c r="AJ59" s="321"/>
      <c r="AK59" s="321"/>
      <c r="AL59" s="323" t="str">
        <f>IF(J59=SUMIFS('様式1-3'!$AD:$AD,'様式1-3'!$Z:$Z,AL$50,'様式1-3'!$AA:$AA,$AG59),"OK","不一致")</f>
        <v>OK</v>
      </c>
      <c r="AM59" s="321"/>
      <c r="AN59" s="321"/>
      <c r="AO59" s="321"/>
      <c r="AP59" s="321"/>
      <c r="AQ59" s="321"/>
      <c r="AR59" s="321"/>
      <c r="AS59" s="321"/>
      <c r="AT59" s="323" t="str">
        <f>IF(R59=SUMIFS('様式1-3'!$AD:$AD,'様式1-3'!$Z:$Z,AT$50,'様式1-3'!$AA:$AA,$AG59),"OK","不一致")</f>
        <v>OK</v>
      </c>
      <c r="AU59" s="321"/>
      <c r="AV59" s="321"/>
      <c r="AW59" s="321"/>
      <c r="AX59" s="321"/>
      <c r="AY59" s="321"/>
      <c r="AZ59" s="321"/>
      <c r="BA59" s="325" t="str">
        <f>IF(AC59=SUMIFS('様式1-3'!$AD:$AD,'様式1-3'!$Z:$Z,BA$50,'様式1-3'!$AA:$AA,$AG59),"OK","不一致")</f>
        <v>OK</v>
      </c>
      <c r="BB59" s="113">
        <f t="shared" si="4"/>
        <v>0</v>
      </c>
    </row>
    <row r="60" spans="2:54" ht="24" customHeight="1" x14ac:dyDescent="0.15">
      <c r="B60" s="708" t="s">
        <v>188</v>
      </c>
      <c r="C60" s="709"/>
      <c r="D60" s="709"/>
      <c r="E60" s="710"/>
      <c r="F60" s="164"/>
      <c r="G60" s="111"/>
      <c r="H60" s="164"/>
      <c r="I60" s="111"/>
      <c r="J60" s="111"/>
      <c r="K60" s="111"/>
      <c r="L60" s="111"/>
      <c r="M60" s="111"/>
      <c r="N60" s="111"/>
      <c r="O60" s="111"/>
      <c r="P60" s="111"/>
      <c r="Q60" s="111"/>
      <c r="R60" s="111"/>
      <c r="S60" s="684"/>
      <c r="T60" s="685"/>
      <c r="U60" s="684"/>
      <c r="V60" s="685"/>
      <c r="W60" s="111"/>
      <c r="X60" s="684"/>
      <c r="Y60" s="685"/>
      <c r="Z60" s="684"/>
      <c r="AA60" s="685"/>
      <c r="AB60" s="112"/>
      <c r="AC60" s="167"/>
      <c r="AD60" s="113">
        <f t="shared" si="5"/>
        <v>0</v>
      </c>
      <c r="AG60" s="312" t="s">
        <v>188</v>
      </c>
      <c r="AH60" s="323" t="str">
        <f>IF(F60=SUMIFS('様式1-3'!$AD:$AD,'様式1-3'!$Z:$Z,AH$50,'様式1-3'!$AA:$AA,$AG60),"OK","不一致")</f>
        <v>OK</v>
      </c>
      <c r="AI60" s="321"/>
      <c r="AJ60" s="323" t="str">
        <f>IF(H60=SUMIFS('様式1-3'!$AD:$AD,'様式1-3'!$Z:$Z,AJ$50,'様式1-3'!$AA:$AA,$AG60),"OK","不一致")</f>
        <v>OK</v>
      </c>
      <c r="AK60" s="321"/>
      <c r="AL60" s="321"/>
      <c r="AM60" s="321"/>
      <c r="AN60" s="321"/>
      <c r="AO60" s="321"/>
      <c r="AP60" s="321"/>
      <c r="AQ60" s="321"/>
      <c r="AR60" s="321"/>
      <c r="AS60" s="321"/>
      <c r="AT60" s="321"/>
      <c r="AU60" s="321"/>
      <c r="AV60" s="321"/>
      <c r="AW60" s="321"/>
      <c r="AX60" s="321"/>
      <c r="AY60" s="321"/>
      <c r="AZ60" s="321"/>
      <c r="BA60" s="325" t="str">
        <f>IF(AC60=SUMIFS('様式1-3'!$AD:$AD,'様式1-3'!$Z:$Z,BA$50,'様式1-3'!$AA:$AA,$AG60),"OK","不一致")</f>
        <v>OK</v>
      </c>
      <c r="BB60" s="113">
        <f t="shared" si="4"/>
        <v>0</v>
      </c>
    </row>
    <row r="61" spans="2:54" ht="24" customHeight="1" x14ac:dyDescent="0.15">
      <c r="B61" s="708" t="s">
        <v>189</v>
      </c>
      <c r="C61" s="709"/>
      <c r="D61" s="709"/>
      <c r="E61" s="710"/>
      <c r="F61" s="164"/>
      <c r="G61" s="111"/>
      <c r="H61" s="164"/>
      <c r="I61" s="111"/>
      <c r="J61" s="111"/>
      <c r="K61" s="164"/>
      <c r="L61" s="111"/>
      <c r="M61" s="111"/>
      <c r="N61" s="111"/>
      <c r="O61" s="111"/>
      <c r="P61" s="111"/>
      <c r="Q61" s="111"/>
      <c r="R61" s="111"/>
      <c r="S61" s="686"/>
      <c r="T61" s="687"/>
      <c r="U61" s="684"/>
      <c r="V61" s="685"/>
      <c r="W61" s="111"/>
      <c r="X61" s="684"/>
      <c r="Y61" s="685"/>
      <c r="Z61" s="684"/>
      <c r="AA61" s="685"/>
      <c r="AB61" s="112"/>
      <c r="AC61" s="167"/>
      <c r="AD61" s="113">
        <f t="shared" si="5"/>
        <v>0</v>
      </c>
      <c r="AG61" s="312" t="s">
        <v>189</v>
      </c>
      <c r="AH61" s="323" t="str">
        <f>IF(F61=SUMIFS('様式1-3'!$AD:$AD,'様式1-3'!$Z:$Z,AH$50,'様式1-3'!$AA:$AA,$AG61),"OK","不一致")</f>
        <v>OK</v>
      </c>
      <c r="AI61" s="321"/>
      <c r="AJ61" s="323" t="str">
        <f>IF(H61=SUMIFS('様式1-3'!$AD:$AD,'様式1-3'!$Z:$Z,AJ$50,'様式1-3'!$AA:$AA,$AG61),"OK","不一致")</f>
        <v>OK</v>
      </c>
      <c r="AK61" s="321"/>
      <c r="AL61" s="321"/>
      <c r="AM61" s="323" t="str">
        <f>IF(K61=SUMIFS('様式1-3'!$AD:$AD,'様式1-3'!$Z:$Z,AM$50,'様式1-3'!$AA:$AA,$AG61),"OK","不一致")</f>
        <v>OK</v>
      </c>
      <c r="AN61" s="321"/>
      <c r="AO61" s="321"/>
      <c r="AP61" s="321"/>
      <c r="AQ61" s="321"/>
      <c r="AR61" s="321"/>
      <c r="AS61" s="321"/>
      <c r="AT61" s="321"/>
      <c r="AU61" s="293" t="str">
        <f>IF(S61=SUMIFS('様式1-3'!$AD:$AD,'様式1-3'!$Z:$Z,AU$50,'様式1-3'!$AA:$AA,$AG61),"OK","不一致")</f>
        <v>OK</v>
      </c>
      <c r="AV61" s="321"/>
      <c r="AW61" s="321"/>
      <c r="AX61" s="321"/>
      <c r="AY61" s="321"/>
      <c r="AZ61" s="321"/>
      <c r="BA61" s="325" t="str">
        <f>IF(AC61=SUMIFS('様式1-3'!$AD:$AD,'様式1-3'!$Z:$Z,BA$50,'様式1-3'!$AA:$AA,$AG61),"OK","不一致")</f>
        <v>OK</v>
      </c>
      <c r="BB61" s="113">
        <f t="shared" si="4"/>
        <v>0</v>
      </c>
    </row>
    <row r="62" spans="2:54" ht="24" customHeight="1" x14ac:dyDescent="0.15">
      <c r="B62" s="708" t="s">
        <v>190</v>
      </c>
      <c r="C62" s="709"/>
      <c r="D62" s="709"/>
      <c r="E62" s="710"/>
      <c r="F62" s="164"/>
      <c r="G62" s="111"/>
      <c r="H62" s="164"/>
      <c r="I62" s="111"/>
      <c r="J62" s="111"/>
      <c r="K62" s="111"/>
      <c r="L62" s="111"/>
      <c r="M62" s="111"/>
      <c r="N62" s="111"/>
      <c r="O62" s="111"/>
      <c r="P62" s="111"/>
      <c r="Q62" s="111"/>
      <c r="R62" s="111"/>
      <c r="S62" s="684"/>
      <c r="T62" s="685"/>
      <c r="U62" s="684"/>
      <c r="V62" s="685"/>
      <c r="W62" s="111"/>
      <c r="X62" s="684"/>
      <c r="Y62" s="685"/>
      <c r="Z62" s="684"/>
      <c r="AA62" s="685"/>
      <c r="AB62" s="112"/>
      <c r="AC62" s="167"/>
      <c r="AD62" s="113">
        <f t="shared" si="5"/>
        <v>0</v>
      </c>
      <c r="AG62" s="312" t="s">
        <v>190</v>
      </c>
      <c r="AH62" s="323" t="str">
        <f>IF(F62=SUMIFS('様式1-3'!$AD:$AD,'様式1-3'!$Z:$Z,AH$50,'様式1-3'!$AA:$AA,$AG62),"OK","不一致")</f>
        <v>OK</v>
      </c>
      <c r="AI62" s="321"/>
      <c r="AJ62" s="323" t="str">
        <f>IF(H62=SUMIFS('様式1-3'!$AD:$AD,'様式1-3'!$Z:$Z,AJ$50,'様式1-3'!$AA:$AA,$AG62),"OK","不一致")</f>
        <v>OK</v>
      </c>
      <c r="AK62" s="321"/>
      <c r="AL62" s="321"/>
      <c r="AM62" s="321"/>
      <c r="AN62" s="321"/>
      <c r="AO62" s="321"/>
      <c r="AP62" s="321"/>
      <c r="AQ62" s="321"/>
      <c r="AR62" s="321"/>
      <c r="AS62" s="321"/>
      <c r="AT62" s="321"/>
      <c r="AU62" s="321"/>
      <c r="AV62" s="321"/>
      <c r="AW62" s="321"/>
      <c r="AX62" s="321"/>
      <c r="AY62" s="321"/>
      <c r="AZ62" s="321"/>
      <c r="BA62" s="325" t="str">
        <f>IF(AC62=SUMIFS('様式1-3'!$AD:$AD,'様式1-3'!$Z:$Z,BA$50,'様式1-3'!$AA:$AA,$AG62),"OK","不一致")</f>
        <v>OK</v>
      </c>
      <c r="BB62" s="113">
        <f t="shared" si="4"/>
        <v>0</v>
      </c>
    </row>
    <row r="63" spans="2:54" ht="24" customHeight="1" x14ac:dyDescent="0.15">
      <c r="B63" s="708" t="s">
        <v>191</v>
      </c>
      <c r="C63" s="709"/>
      <c r="D63" s="709"/>
      <c r="E63" s="710"/>
      <c r="F63" s="111"/>
      <c r="G63" s="164"/>
      <c r="H63" s="111"/>
      <c r="I63" s="111"/>
      <c r="J63" s="111"/>
      <c r="K63" s="111"/>
      <c r="L63" s="111"/>
      <c r="M63" s="111"/>
      <c r="N63" s="111"/>
      <c r="O63" s="111"/>
      <c r="P63" s="111"/>
      <c r="Q63" s="111"/>
      <c r="R63" s="111"/>
      <c r="S63" s="684"/>
      <c r="T63" s="685"/>
      <c r="U63" s="684"/>
      <c r="V63" s="685"/>
      <c r="W63" s="111"/>
      <c r="X63" s="684"/>
      <c r="Y63" s="685"/>
      <c r="Z63" s="684"/>
      <c r="AA63" s="685"/>
      <c r="AB63" s="112"/>
      <c r="AC63" s="167"/>
      <c r="AD63" s="113">
        <f>SUM(F63:AC63)</f>
        <v>0</v>
      </c>
      <c r="AG63" s="312" t="s">
        <v>191</v>
      </c>
      <c r="AH63" s="321"/>
      <c r="AI63" s="323" t="str">
        <f>IF(G63=SUMIFS('様式1-3'!$AD:$AD,'様式1-3'!$Z:$Z,AI$50,'様式1-3'!$AA:$AA,$AG63),"OK","不一致")</f>
        <v>OK</v>
      </c>
      <c r="AJ63" s="321"/>
      <c r="AK63" s="321"/>
      <c r="AL63" s="321"/>
      <c r="AM63" s="321"/>
      <c r="AN63" s="321"/>
      <c r="AO63" s="321"/>
      <c r="AP63" s="321"/>
      <c r="AQ63" s="321"/>
      <c r="AR63" s="321"/>
      <c r="AS63" s="321"/>
      <c r="AT63" s="321"/>
      <c r="AU63" s="321"/>
      <c r="AV63" s="321"/>
      <c r="AW63" s="321"/>
      <c r="AX63" s="321"/>
      <c r="AY63" s="321"/>
      <c r="AZ63" s="321"/>
      <c r="BA63" s="325" t="str">
        <f>IF(AC63=SUMIFS('様式1-3'!$AD:$AD,'様式1-3'!$Z:$Z,BA$50,'様式1-3'!$AA:$AA,$AG63),"OK","不一致")</f>
        <v>OK</v>
      </c>
      <c r="BB63" s="113">
        <f t="shared" si="4"/>
        <v>0</v>
      </c>
    </row>
    <row r="64" spans="2:54" ht="24" customHeight="1" x14ac:dyDescent="0.15">
      <c r="B64" s="708" t="s">
        <v>192</v>
      </c>
      <c r="C64" s="709"/>
      <c r="D64" s="709"/>
      <c r="E64" s="710"/>
      <c r="F64" s="111"/>
      <c r="G64" s="111"/>
      <c r="H64" s="111"/>
      <c r="I64" s="111"/>
      <c r="J64" s="111"/>
      <c r="K64" s="111"/>
      <c r="L64" s="111"/>
      <c r="M64" s="164"/>
      <c r="N64" s="111"/>
      <c r="O64" s="111"/>
      <c r="P64" s="111"/>
      <c r="Q64" s="111"/>
      <c r="R64" s="111"/>
      <c r="S64" s="684"/>
      <c r="T64" s="685"/>
      <c r="U64" s="684"/>
      <c r="V64" s="685"/>
      <c r="W64" s="111"/>
      <c r="X64" s="684"/>
      <c r="Y64" s="685"/>
      <c r="Z64" s="684"/>
      <c r="AA64" s="685"/>
      <c r="AB64" s="112"/>
      <c r="AC64" s="167"/>
      <c r="AD64" s="113">
        <f t="shared" si="5"/>
        <v>0</v>
      </c>
      <c r="AG64" s="312" t="s">
        <v>192</v>
      </c>
      <c r="AH64" s="321"/>
      <c r="AI64" s="321"/>
      <c r="AJ64" s="321"/>
      <c r="AK64" s="321"/>
      <c r="AL64" s="321"/>
      <c r="AM64" s="321"/>
      <c r="AN64" s="321"/>
      <c r="AO64" s="323" t="str">
        <f>IF(M64=SUMIFS('様式1-3'!$AD:$AD,'様式1-3'!$Z:$Z,AO$50,'様式1-3'!$AA:$AA,$AG64),"OK","不一致")</f>
        <v>OK</v>
      </c>
      <c r="AP64" s="321"/>
      <c r="AQ64" s="321"/>
      <c r="AR64" s="321"/>
      <c r="AS64" s="321"/>
      <c r="AT64" s="321"/>
      <c r="AU64" s="321"/>
      <c r="AV64" s="321"/>
      <c r="AW64" s="321"/>
      <c r="AX64" s="321"/>
      <c r="AY64" s="321"/>
      <c r="AZ64" s="321"/>
      <c r="BA64" s="325" t="str">
        <f>IF(AC64=SUMIFS('様式1-3'!$AD:$AD,'様式1-3'!$Z:$Z,BA$50,'様式1-3'!$AA:$AA,$AG64),"OK","不一致")</f>
        <v>OK</v>
      </c>
      <c r="BB64" s="113">
        <f t="shared" ref="BB64:BB79" si="6">SUM(AH64:BA64)</f>
        <v>0</v>
      </c>
    </row>
    <row r="65" spans="2:54" ht="24" customHeight="1" x14ac:dyDescent="0.15">
      <c r="B65" s="708" t="s">
        <v>193</v>
      </c>
      <c r="C65" s="709"/>
      <c r="D65" s="709"/>
      <c r="E65" s="710"/>
      <c r="F65" s="111"/>
      <c r="G65" s="111"/>
      <c r="H65" s="164"/>
      <c r="I65" s="111"/>
      <c r="J65" s="111"/>
      <c r="K65" s="111"/>
      <c r="L65" s="111"/>
      <c r="M65" s="111"/>
      <c r="N65" s="111"/>
      <c r="O65" s="111"/>
      <c r="P65" s="111"/>
      <c r="Q65" s="111"/>
      <c r="R65" s="111"/>
      <c r="S65" s="684"/>
      <c r="T65" s="685"/>
      <c r="U65" s="684"/>
      <c r="V65" s="685"/>
      <c r="W65" s="111"/>
      <c r="X65" s="684"/>
      <c r="Y65" s="685"/>
      <c r="Z65" s="684"/>
      <c r="AA65" s="685"/>
      <c r="AB65" s="112"/>
      <c r="AC65" s="167"/>
      <c r="AD65" s="113">
        <f t="shared" si="5"/>
        <v>0</v>
      </c>
      <c r="AG65" s="312" t="s">
        <v>193</v>
      </c>
      <c r="AH65" s="321"/>
      <c r="AI65" s="321"/>
      <c r="AJ65" s="323" t="str">
        <f>IF(H65=SUMIFS('様式1-3'!$AD:$AD,'様式1-3'!$Z:$Z,AJ$50,'様式1-3'!$AA:$AA,$AG65),"OK","不一致")</f>
        <v>OK</v>
      </c>
      <c r="AK65" s="321"/>
      <c r="AL65" s="321"/>
      <c r="AM65" s="321"/>
      <c r="AN65" s="321"/>
      <c r="AO65" s="321"/>
      <c r="AP65" s="321"/>
      <c r="AQ65" s="321"/>
      <c r="AR65" s="321"/>
      <c r="AS65" s="321"/>
      <c r="AT65" s="321"/>
      <c r="AU65" s="321"/>
      <c r="AV65" s="321"/>
      <c r="AW65" s="321"/>
      <c r="AX65" s="321"/>
      <c r="AY65" s="321"/>
      <c r="AZ65" s="321"/>
      <c r="BA65" s="325" t="str">
        <f>IF(AC65=SUMIFS('様式1-3'!$AD:$AD,'様式1-3'!$Z:$Z,BA$50,'様式1-3'!$AA:$AA,$AG65),"OK","不一致")</f>
        <v>OK</v>
      </c>
      <c r="BB65" s="113">
        <f t="shared" si="6"/>
        <v>0</v>
      </c>
    </row>
    <row r="66" spans="2:54" ht="24" customHeight="1" x14ac:dyDescent="0.15">
      <c r="B66" s="708" t="s">
        <v>194</v>
      </c>
      <c r="C66" s="709"/>
      <c r="D66" s="709"/>
      <c r="E66" s="710"/>
      <c r="F66" s="111"/>
      <c r="G66" s="111"/>
      <c r="H66" s="164"/>
      <c r="I66" s="111"/>
      <c r="J66" s="111"/>
      <c r="K66" s="111"/>
      <c r="L66" s="111"/>
      <c r="M66" s="111"/>
      <c r="N66" s="111"/>
      <c r="O66" s="111"/>
      <c r="P66" s="111"/>
      <c r="Q66" s="111"/>
      <c r="R66" s="111"/>
      <c r="S66" s="684"/>
      <c r="T66" s="685"/>
      <c r="U66" s="684"/>
      <c r="V66" s="685"/>
      <c r="W66" s="111"/>
      <c r="X66" s="684"/>
      <c r="Y66" s="685"/>
      <c r="Z66" s="684"/>
      <c r="AA66" s="685"/>
      <c r="AB66" s="112"/>
      <c r="AC66" s="167"/>
      <c r="AD66" s="113">
        <f t="shared" si="5"/>
        <v>0</v>
      </c>
      <c r="AG66" s="312" t="s">
        <v>194</v>
      </c>
      <c r="AH66" s="321"/>
      <c r="AI66" s="321"/>
      <c r="AJ66" s="323" t="str">
        <f>IF(H66=SUMIFS('様式1-3'!$AD:$AD,'様式1-3'!$Z:$Z,AJ$50,'様式1-3'!$AA:$AA,$AG66),"OK","不一致")</f>
        <v>OK</v>
      </c>
      <c r="AK66" s="321"/>
      <c r="AL66" s="321"/>
      <c r="AM66" s="321"/>
      <c r="AN66" s="321"/>
      <c r="AO66" s="321"/>
      <c r="AP66" s="321"/>
      <c r="AQ66" s="321"/>
      <c r="AR66" s="321"/>
      <c r="AS66" s="321"/>
      <c r="AT66" s="321"/>
      <c r="AU66" s="321"/>
      <c r="AV66" s="321"/>
      <c r="AW66" s="321"/>
      <c r="AX66" s="321"/>
      <c r="AY66" s="321"/>
      <c r="AZ66" s="321"/>
      <c r="BA66" s="325" t="str">
        <f>IF(AC66=SUMIFS('様式1-3'!$AD:$AD,'様式1-3'!$Z:$Z,BA$50,'様式1-3'!$AA:$AA,$AG66),"OK","不一致")</f>
        <v>OK</v>
      </c>
      <c r="BB66" s="113">
        <f t="shared" si="6"/>
        <v>0</v>
      </c>
    </row>
    <row r="67" spans="2:54" ht="24" customHeight="1" x14ac:dyDescent="0.15">
      <c r="B67" s="708" t="s">
        <v>151</v>
      </c>
      <c r="C67" s="709"/>
      <c r="D67" s="709"/>
      <c r="E67" s="710"/>
      <c r="F67" s="111"/>
      <c r="G67" s="111"/>
      <c r="H67" s="168"/>
      <c r="I67" s="111"/>
      <c r="J67" s="111"/>
      <c r="K67" s="111"/>
      <c r="L67" s="111"/>
      <c r="M67" s="111"/>
      <c r="N67" s="164"/>
      <c r="O67" s="111"/>
      <c r="P67" s="111"/>
      <c r="Q67" s="111"/>
      <c r="R67" s="111"/>
      <c r="S67" s="684"/>
      <c r="T67" s="685"/>
      <c r="U67" s="684"/>
      <c r="V67" s="685"/>
      <c r="W67" s="111"/>
      <c r="X67" s="684"/>
      <c r="Y67" s="685"/>
      <c r="Z67" s="684"/>
      <c r="AA67" s="685"/>
      <c r="AB67" s="112"/>
      <c r="AC67" s="167"/>
      <c r="AD67" s="113">
        <f t="shared" si="5"/>
        <v>0</v>
      </c>
      <c r="AG67" s="312" t="s">
        <v>151</v>
      </c>
      <c r="AH67" s="321"/>
      <c r="AI67" s="321"/>
      <c r="AJ67" s="326"/>
      <c r="AK67" s="321"/>
      <c r="AL67" s="321"/>
      <c r="AM67" s="321"/>
      <c r="AN67" s="321"/>
      <c r="AO67" s="321"/>
      <c r="AP67" s="323" t="str">
        <f>IF(N67=SUMIFS('様式1-3'!$AD:$AD,'様式1-3'!$Z:$Z,AP$50,'様式1-3'!$AA:$AA,$AG67),"OK","不一致")</f>
        <v>OK</v>
      </c>
      <c r="AQ67" s="321"/>
      <c r="AR67" s="321"/>
      <c r="AS67" s="321"/>
      <c r="AT67" s="321"/>
      <c r="AU67" s="321"/>
      <c r="AV67" s="321"/>
      <c r="AW67" s="321"/>
      <c r="AX67" s="321"/>
      <c r="AY67" s="321"/>
      <c r="AZ67" s="321"/>
      <c r="BA67" s="325" t="str">
        <f>IF(AC67=SUMIFS('様式1-3'!$AD:$AD,'様式1-3'!$Z:$Z,BA$50,'様式1-3'!$AA:$AA,$AG67),"OK","不一致")</f>
        <v>OK</v>
      </c>
      <c r="BB67" s="113">
        <f t="shared" si="6"/>
        <v>0</v>
      </c>
    </row>
    <row r="68" spans="2:54" ht="24" customHeight="1" x14ac:dyDescent="0.15">
      <c r="B68" s="708" t="s">
        <v>195</v>
      </c>
      <c r="C68" s="709"/>
      <c r="D68" s="709"/>
      <c r="E68" s="710"/>
      <c r="F68" s="111"/>
      <c r="G68" s="111"/>
      <c r="H68" s="164"/>
      <c r="I68" s="111"/>
      <c r="J68" s="111"/>
      <c r="K68" s="111"/>
      <c r="L68" s="111"/>
      <c r="M68" s="111"/>
      <c r="N68" s="111"/>
      <c r="O68" s="164"/>
      <c r="P68" s="111"/>
      <c r="Q68" s="111"/>
      <c r="R68" s="111"/>
      <c r="S68" s="684"/>
      <c r="T68" s="685"/>
      <c r="U68" s="684"/>
      <c r="V68" s="685"/>
      <c r="W68" s="111"/>
      <c r="X68" s="684"/>
      <c r="Y68" s="685"/>
      <c r="Z68" s="684"/>
      <c r="AA68" s="685"/>
      <c r="AB68" s="112"/>
      <c r="AC68" s="167"/>
      <c r="AD68" s="113">
        <f t="shared" si="5"/>
        <v>0</v>
      </c>
      <c r="AG68" s="312" t="s">
        <v>195</v>
      </c>
      <c r="AH68" s="321"/>
      <c r="AI68" s="321"/>
      <c r="AJ68" s="323" t="str">
        <f>IF(H68=SUMIFS('様式1-3'!$AD:$AD,'様式1-3'!$Z:$Z,AJ$50,'様式1-3'!$AA:$AA,$AG68),"OK","不一致")</f>
        <v>OK</v>
      </c>
      <c r="AK68" s="321"/>
      <c r="AL68" s="321"/>
      <c r="AM68" s="321"/>
      <c r="AN68" s="321"/>
      <c r="AO68" s="321"/>
      <c r="AP68" s="321"/>
      <c r="AQ68" s="323" t="str">
        <f>IF(O68=SUMIFS('様式1-3'!$AD:$AD,'様式1-3'!$Z:$Z,AQ$50,'様式1-3'!$AA:$AA,$AG68),"OK","不一致")</f>
        <v>OK</v>
      </c>
      <c r="AR68" s="321"/>
      <c r="AS68" s="321"/>
      <c r="AT68" s="321"/>
      <c r="AU68" s="321"/>
      <c r="AV68" s="321"/>
      <c r="AW68" s="321"/>
      <c r="AX68" s="321"/>
      <c r="AY68" s="321"/>
      <c r="AZ68" s="321"/>
      <c r="BA68" s="325" t="str">
        <f>IF(AC68=SUMIFS('様式1-3'!$AD:$AD,'様式1-3'!$Z:$Z,BA$50,'様式1-3'!$AA:$AA,$AG68),"OK","不一致")</f>
        <v>OK</v>
      </c>
      <c r="BB68" s="113">
        <f t="shared" si="6"/>
        <v>0</v>
      </c>
    </row>
    <row r="69" spans="2:54" ht="24" customHeight="1" x14ac:dyDescent="0.15">
      <c r="B69" s="708" t="s">
        <v>196</v>
      </c>
      <c r="C69" s="709"/>
      <c r="D69" s="709"/>
      <c r="E69" s="710"/>
      <c r="F69" s="111"/>
      <c r="G69" s="111"/>
      <c r="H69" s="164"/>
      <c r="I69" s="111"/>
      <c r="J69" s="111"/>
      <c r="K69" s="111"/>
      <c r="L69" s="111"/>
      <c r="M69" s="111"/>
      <c r="N69" s="111"/>
      <c r="O69" s="111"/>
      <c r="P69" s="111"/>
      <c r="Q69" s="111"/>
      <c r="R69" s="111"/>
      <c r="S69" s="684"/>
      <c r="T69" s="685"/>
      <c r="U69" s="684"/>
      <c r="V69" s="685"/>
      <c r="W69" s="111"/>
      <c r="X69" s="684"/>
      <c r="Y69" s="685"/>
      <c r="Z69" s="684"/>
      <c r="AA69" s="685"/>
      <c r="AB69" s="112"/>
      <c r="AC69" s="167"/>
      <c r="AD69" s="113">
        <f t="shared" si="5"/>
        <v>0</v>
      </c>
      <c r="AG69" s="312" t="s">
        <v>196</v>
      </c>
      <c r="AH69" s="321"/>
      <c r="AI69" s="321"/>
      <c r="AJ69" s="323" t="str">
        <f>IF(H69=SUMIFS('様式1-3'!$AD:$AD,'様式1-3'!$Z:$Z,AJ$50,'様式1-3'!$AA:$AA,$AG69),"OK","不一致")</f>
        <v>OK</v>
      </c>
      <c r="AK69" s="321"/>
      <c r="AL69" s="321"/>
      <c r="AM69" s="321"/>
      <c r="AN69" s="321"/>
      <c r="AO69" s="321"/>
      <c r="AP69" s="321"/>
      <c r="AQ69" s="321"/>
      <c r="AR69" s="321"/>
      <c r="AS69" s="321"/>
      <c r="AT69" s="321"/>
      <c r="AU69" s="321"/>
      <c r="AV69" s="321"/>
      <c r="AW69" s="321"/>
      <c r="AX69" s="321"/>
      <c r="AY69" s="321"/>
      <c r="AZ69" s="321"/>
      <c r="BA69" s="325" t="str">
        <f>IF(AC69=SUMIFS('様式1-3'!$AD:$AD,'様式1-3'!$Z:$Z,BA$50,'様式1-3'!$AA:$AA,$AG69),"OK","不一致")</f>
        <v>OK</v>
      </c>
      <c r="BB69" s="113">
        <f t="shared" si="6"/>
        <v>0</v>
      </c>
    </row>
    <row r="70" spans="2:54" ht="24" customHeight="1" x14ac:dyDescent="0.15">
      <c r="B70" s="708" t="s">
        <v>197</v>
      </c>
      <c r="C70" s="709"/>
      <c r="D70" s="709"/>
      <c r="E70" s="710"/>
      <c r="F70" s="111"/>
      <c r="G70" s="111"/>
      <c r="H70" s="111"/>
      <c r="I70" s="111"/>
      <c r="J70" s="111"/>
      <c r="K70" s="111"/>
      <c r="L70" s="111"/>
      <c r="M70" s="111"/>
      <c r="N70" s="111"/>
      <c r="O70" s="111"/>
      <c r="P70" s="111"/>
      <c r="Q70" s="111"/>
      <c r="R70" s="111"/>
      <c r="S70" s="686"/>
      <c r="T70" s="687"/>
      <c r="U70" s="684"/>
      <c r="V70" s="685"/>
      <c r="W70" s="111"/>
      <c r="X70" s="684"/>
      <c r="Y70" s="685"/>
      <c r="Z70" s="684"/>
      <c r="AA70" s="685"/>
      <c r="AB70" s="112"/>
      <c r="AC70" s="167"/>
      <c r="AD70" s="113">
        <f t="shared" si="5"/>
        <v>0</v>
      </c>
      <c r="AG70" s="312" t="s">
        <v>197</v>
      </c>
      <c r="AH70" s="321"/>
      <c r="AI70" s="321"/>
      <c r="AJ70" s="321"/>
      <c r="AK70" s="321"/>
      <c r="AL70" s="321"/>
      <c r="AM70" s="321"/>
      <c r="AN70" s="321"/>
      <c r="AO70" s="321"/>
      <c r="AP70" s="321"/>
      <c r="AQ70" s="321"/>
      <c r="AR70" s="321"/>
      <c r="AS70" s="321"/>
      <c r="AT70" s="321"/>
      <c r="AU70" s="293" t="str">
        <f>IF(S70=SUMIFS('様式1-3'!$AD:$AD,'様式1-3'!$Z:$Z,AU$50,'様式1-3'!$AA:$AA,$AG70),"OK","不一致")</f>
        <v>OK</v>
      </c>
      <c r="AV70" s="321"/>
      <c r="AW70" s="321"/>
      <c r="AX70" s="321"/>
      <c r="AY70" s="321"/>
      <c r="AZ70" s="321"/>
      <c r="BA70" s="325" t="str">
        <f>IF(AC70=SUMIFS('様式1-3'!$AD:$AD,'様式1-3'!$Z:$Z,BA$50,'様式1-3'!$AA:$AA,$AG70),"OK","不一致")</f>
        <v>OK</v>
      </c>
      <c r="BB70" s="113">
        <f t="shared" si="6"/>
        <v>0</v>
      </c>
    </row>
    <row r="71" spans="2:54" ht="24" customHeight="1" x14ac:dyDescent="0.15">
      <c r="B71" s="708" t="s">
        <v>198</v>
      </c>
      <c r="C71" s="709"/>
      <c r="D71" s="709"/>
      <c r="E71" s="710"/>
      <c r="F71" s="111"/>
      <c r="G71" s="111"/>
      <c r="H71" s="111"/>
      <c r="I71" s="111"/>
      <c r="J71" s="164"/>
      <c r="K71" s="111"/>
      <c r="L71" s="111"/>
      <c r="M71" s="111"/>
      <c r="N71" s="111"/>
      <c r="O71" s="111"/>
      <c r="P71" s="111"/>
      <c r="Q71" s="111"/>
      <c r="R71" s="111"/>
      <c r="S71" s="684"/>
      <c r="T71" s="685"/>
      <c r="U71" s="684"/>
      <c r="V71" s="685"/>
      <c r="W71" s="111"/>
      <c r="X71" s="684"/>
      <c r="Y71" s="685"/>
      <c r="Z71" s="684"/>
      <c r="AA71" s="685"/>
      <c r="AB71" s="112"/>
      <c r="AC71" s="167"/>
      <c r="AD71" s="113">
        <f t="shared" si="5"/>
        <v>0</v>
      </c>
      <c r="AG71" s="312" t="s">
        <v>198</v>
      </c>
      <c r="AH71" s="321"/>
      <c r="AI71" s="321"/>
      <c r="AJ71" s="321"/>
      <c r="AK71" s="321"/>
      <c r="AL71" s="323" t="str">
        <f>IF(J71=SUMIFS('様式1-3'!$AD:$AD,'様式1-3'!$Z:$Z,AL$50,'様式1-3'!$AA:$AA,$AG71),"OK","不一致")</f>
        <v>OK</v>
      </c>
      <c r="AM71" s="321"/>
      <c r="AN71" s="321"/>
      <c r="AO71" s="321"/>
      <c r="AP71" s="321"/>
      <c r="AQ71" s="321"/>
      <c r="AR71" s="321"/>
      <c r="AS71" s="321"/>
      <c r="AT71" s="321"/>
      <c r="AU71" s="321"/>
      <c r="AV71" s="321"/>
      <c r="AW71" s="321"/>
      <c r="AX71" s="321"/>
      <c r="AY71" s="321"/>
      <c r="AZ71" s="321"/>
      <c r="BA71" s="325" t="str">
        <f>IF(AC71=SUMIFS('様式1-3'!$AD:$AD,'様式1-3'!$Z:$Z,BA$50,'様式1-3'!$AA:$AA,$AG71),"OK","不一致")</f>
        <v>OK</v>
      </c>
      <c r="BB71" s="113">
        <f t="shared" si="6"/>
        <v>0</v>
      </c>
    </row>
    <row r="72" spans="2:54" ht="24" customHeight="1" x14ac:dyDescent="0.15">
      <c r="B72" s="708" t="s">
        <v>199</v>
      </c>
      <c r="C72" s="709"/>
      <c r="D72" s="709"/>
      <c r="E72" s="710"/>
      <c r="F72" s="111"/>
      <c r="G72" s="111"/>
      <c r="H72" s="111"/>
      <c r="I72" s="111"/>
      <c r="J72" s="111"/>
      <c r="K72" s="111"/>
      <c r="L72" s="111"/>
      <c r="M72" s="111"/>
      <c r="N72" s="111"/>
      <c r="O72" s="111"/>
      <c r="P72" s="111"/>
      <c r="Q72" s="111"/>
      <c r="R72" s="111"/>
      <c r="S72" s="684"/>
      <c r="T72" s="685"/>
      <c r="U72" s="686"/>
      <c r="V72" s="687"/>
      <c r="W72" s="111"/>
      <c r="X72" s="684"/>
      <c r="Y72" s="685"/>
      <c r="Z72" s="684"/>
      <c r="AA72" s="685"/>
      <c r="AB72" s="112"/>
      <c r="AC72" s="167"/>
      <c r="AD72" s="113">
        <f t="shared" si="5"/>
        <v>0</v>
      </c>
      <c r="AG72" s="312" t="s">
        <v>199</v>
      </c>
      <c r="AH72" s="321"/>
      <c r="AI72" s="321"/>
      <c r="AJ72" s="321"/>
      <c r="AK72" s="321"/>
      <c r="AL72" s="321"/>
      <c r="AM72" s="321"/>
      <c r="AN72" s="321"/>
      <c r="AO72" s="321"/>
      <c r="AP72" s="321"/>
      <c r="AQ72" s="321"/>
      <c r="AR72" s="321"/>
      <c r="AS72" s="321"/>
      <c r="AT72" s="321"/>
      <c r="AU72" s="321"/>
      <c r="AV72" s="293" t="str">
        <f>IF(U72=SUMIFS('様式1-3'!$AD:$AD,'様式1-3'!$Z:$Z,AV$50,'様式1-3'!$AA:$AA,$AG72),"OK","不一致")</f>
        <v>OK</v>
      </c>
      <c r="AW72" s="321"/>
      <c r="AX72" s="321"/>
      <c r="AY72" s="321"/>
      <c r="AZ72" s="321"/>
      <c r="BA72" s="325" t="str">
        <f>IF(AC72=SUMIFS('様式1-3'!$AD:$AD,'様式1-3'!$Z:$Z,BA$50,'様式1-3'!$AA:$AA,$AG72),"OK","不一致")</f>
        <v>OK</v>
      </c>
      <c r="BB72" s="113">
        <f t="shared" si="6"/>
        <v>0</v>
      </c>
    </row>
    <row r="73" spans="2:54" ht="24" customHeight="1" x14ac:dyDescent="0.15">
      <c r="B73" s="708" t="s">
        <v>200</v>
      </c>
      <c r="C73" s="709"/>
      <c r="D73" s="709"/>
      <c r="E73" s="710"/>
      <c r="F73" s="111"/>
      <c r="G73" s="111"/>
      <c r="H73" s="111"/>
      <c r="I73" s="111"/>
      <c r="J73" s="111"/>
      <c r="K73" s="111"/>
      <c r="L73" s="111"/>
      <c r="M73" s="111"/>
      <c r="N73" s="111"/>
      <c r="O73" s="111"/>
      <c r="P73" s="111"/>
      <c r="Q73" s="111"/>
      <c r="R73" s="111"/>
      <c r="S73" s="684"/>
      <c r="T73" s="685"/>
      <c r="U73" s="684"/>
      <c r="V73" s="685"/>
      <c r="W73" s="163"/>
      <c r="X73" s="684"/>
      <c r="Y73" s="685"/>
      <c r="Z73" s="684"/>
      <c r="AA73" s="685"/>
      <c r="AB73" s="112"/>
      <c r="AC73" s="167"/>
      <c r="AD73" s="113">
        <f t="shared" si="5"/>
        <v>0</v>
      </c>
      <c r="AG73" s="312" t="s">
        <v>200</v>
      </c>
      <c r="AH73" s="321"/>
      <c r="AI73" s="321"/>
      <c r="AJ73" s="321"/>
      <c r="AK73" s="321"/>
      <c r="AL73" s="321"/>
      <c r="AM73" s="321"/>
      <c r="AN73" s="321"/>
      <c r="AO73" s="321"/>
      <c r="AP73" s="321"/>
      <c r="AQ73" s="321"/>
      <c r="AR73" s="321"/>
      <c r="AS73" s="321"/>
      <c r="AT73" s="321"/>
      <c r="AU73" s="321"/>
      <c r="AV73" s="321"/>
      <c r="AW73" s="323" t="str">
        <f>IF(W73=SUMIFS('様式1-3'!$AD:$AD,'様式1-3'!$Z:$Z,AW$50,'様式1-3'!$AA:$AA,$AG73),"OK","不一致")</f>
        <v>OK</v>
      </c>
      <c r="AX73" s="321"/>
      <c r="AY73" s="321"/>
      <c r="AZ73" s="321"/>
      <c r="BA73" s="325" t="str">
        <f>IF(AC73=SUMIFS('様式1-3'!$AD:$AD,'様式1-3'!$Z:$Z,BA$50,'様式1-3'!$AA:$AA,$AG73),"OK","不一致")</f>
        <v>OK</v>
      </c>
      <c r="BB73" s="113">
        <f t="shared" si="6"/>
        <v>0</v>
      </c>
    </row>
    <row r="74" spans="2:54" ht="24" customHeight="1" x14ac:dyDescent="0.15">
      <c r="B74" s="708" t="s">
        <v>201</v>
      </c>
      <c r="C74" s="709"/>
      <c r="D74" s="709"/>
      <c r="E74" s="710"/>
      <c r="F74" s="111"/>
      <c r="G74" s="111"/>
      <c r="H74" s="111"/>
      <c r="I74" s="111"/>
      <c r="J74" s="111"/>
      <c r="K74" s="111"/>
      <c r="L74" s="111"/>
      <c r="M74" s="111"/>
      <c r="N74" s="111"/>
      <c r="O74" s="111"/>
      <c r="P74" s="111"/>
      <c r="Q74" s="111"/>
      <c r="R74" s="163"/>
      <c r="S74" s="684"/>
      <c r="T74" s="685"/>
      <c r="U74" s="684"/>
      <c r="V74" s="685"/>
      <c r="W74" s="111"/>
      <c r="X74" s="686"/>
      <c r="Y74" s="687"/>
      <c r="Z74" s="684"/>
      <c r="AA74" s="685"/>
      <c r="AB74" s="112"/>
      <c r="AC74" s="167"/>
      <c r="AD74" s="113">
        <f t="shared" si="5"/>
        <v>0</v>
      </c>
      <c r="AG74" s="312" t="s">
        <v>201</v>
      </c>
      <c r="AH74" s="321"/>
      <c r="AI74" s="321"/>
      <c r="AJ74" s="321"/>
      <c r="AK74" s="321"/>
      <c r="AL74" s="321"/>
      <c r="AM74" s="321"/>
      <c r="AN74" s="321"/>
      <c r="AO74" s="321"/>
      <c r="AP74" s="321"/>
      <c r="AQ74" s="321"/>
      <c r="AR74" s="321"/>
      <c r="AS74" s="321"/>
      <c r="AT74" s="323" t="str">
        <f>IF(R74=SUMIFS('様式1-3'!$AD:$AD,'様式1-3'!$Z:$Z,AT$50,'様式1-3'!$AA:$AA,$AG74),"OK","不一致")</f>
        <v>OK</v>
      </c>
      <c r="AU74" s="321"/>
      <c r="AV74" s="321"/>
      <c r="AW74" s="321"/>
      <c r="AX74" s="293" t="str">
        <f>IF(X74=SUMIFS('様式1-3'!$AD:$AD,'様式1-3'!$Z:$Z,AX$50,'様式1-3'!$AA:$AA,$AG74),"OK","不一致")</f>
        <v>OK</v>
      </c>
      <c r="AY74" s="321"/>
      <c r="AZ74" s="321"/>
      <c r="BA74" s="325" t="str">
        <f>IF(AC74=SUMIFS('様式1-3'!$AD:$AD,'様式1-3'!$Z:$Z,BA$50,'様式1-3'!$AA:$AA,$AG74),"OK","不一致")</f>
        <v>OK</v>
      </c>
      <c r="BB74" s="113">
        <f t="shared" si="6"/>
        <v>0</v>
      </c>
    </row>
    <row r="75" spans="2:54" ht="24" customHeight="1" x14ac:dyDescent="0.15">
      <c r="B75" s="708" t="s">
        <v>202</v>
      </c>
      <c r="C75" s="709"/>
      <c r="D75" s="709"/>
      <c r="E75" s="710"/>
      <c r="F75" s="111"/>
      <c r="G75" s="111"/>
      <c r="H75" s="164"/>
      <c r="I75" s="111"/>
      <c r="J75" s="111"/>
      <c r="K75" s="111"/>
      <c r="L75" s="111"/>
      <c r="M75" s="111"/>
      <c r="N75" s="111"/>
      <c r="O75" s="111"/>
      <c r="P75" s="111"/>
      <c r="Q75" s="111"/>
      <c r="R75" s="111"/>
      <c r="S75" s="684"/>
      <c r="T75" s="685"/>
      <c r="U75" s="684"/>
      <c r="V75" s="685"/>
      <c r="W75" s="111"/>
      <c r="X75" s="684"/>
      <c r="Y75" s="685"/>
      <c r="Z75" s="684"/>
      <c r="AA75" s="685"/>
      <c r="AB75" s="112"/>
      <c r="AC75" s="167"/>
      <c r="AD75" s="113">
        <f t="shared" si="5"/>
        <v>0</v>
      </c>
      <c r="AG75" s="312" t="s">
        <v>202</v>
      </c>
      <c r="AH75" s="321"/>
      <c r="AI75" s="321"/>
      <c r="AJ75" s="323" t="str">
        <f>IF(H75=SUMIFS('様式1-3'!$AD:$AD,'様式1-3'!$Z:$Z,AJ$50,'様式1-3'!$AA:$AA,$AG75),"OK","不一致")</f>
        <v>OK</v>
      </c>
      <c r="AK75" s="321"/>
      <c r="AL75" s="321"/>
      <c r="AM75" s="321"/>
      <c r="AN75" s="321"/>
      <c r="AO75" s="321"/>
      <c r="AP75" s="321"/>
      <c r="AQ75" s="321"/>
      <c r="AR75" s="321"/>
      <c r="AS75" s="321"/>
      <c r="AT75" s="321"/>
      <c r="AU75" s="321"/>
      <c r="AV75" s="321"/>
      <c r="AW75" s="321"/>
      <c r="AX75" s="321"/>
      <c r="AY75" s="321"/>
      <c r="AZ75" s="321"/>
      <c r="BA75" s="325" t="str">
        <f>IF(AC75=SUMIFS('様式1-3'!$AD:$AD,'様式1-3'!$Z:$Z,BA$50,'様式1-3'!$AA:$AA,$AG75),"OK","不一致")</f>
        <v>OK</v>
      </c>
      <c r="BB75" s="113">
        <f t="shared" si="6"/>
        <v>0</v>
      </c>
    </row>
    <row r="76" spans="2:54" ht="24" customHeight="1" x14ac:dyDescent="0.15">
      <c r="B76" s="708" t="s">
        <v>203</v>
      </c>
      <c r="C76" s="709"/>
      <c r="D76" s="709"/>
      <c r="E76" s="710"/>
      <c r="F76" s="111"/>
      <c r="G76" s="111"/>
      <c r="H76" s="111"/>
      <c r="I76" s="111"/>
      <c r="J76" s="111"/>
      <c r="K76" s="111"/>
      <c r="L76" s="111"/>
      <c r="M76" s="111"/>
      <c r="N76" s="111"/>
      <c r="O76" s="111"/>
      <c r="P76" s="111"/>
      <c r="Q76" s="111"/>
      <c r="R76" s="111"/>
      <c r="S76" s="684"/>
      <c r="T76" s="685"/>
      <c r="U76" s="684"/>
      <c r="V76" s="685"/>
      <c r="W76" s="111"/>
      <c r="X76" s="684"/>
      <c r="Y76" s="685"/>
      <c r="Z76" s="684"/>
      <c r="AA76" s="685"/>
      <c r="AB76" s="165"/>
      <c r="AC76" s="167"/>
      <c r="AD76" s="113">
        <f>SUM(F76:AC76)</f>
        <v>0</v>
      </c>
      <c r="AG76" s="312" t="s">
        <v>203</v>
      </c>
      <c r="AH76" s="321"/>
      <c r="AI76" s="321"/>
      <c r="AJ76" s="321"/>
      <c r="AK76" s="321"/>
      <c r="AL76" s="321"/>
      <c r="AM76" s="321"/>
      <c r="AN76" s="321"/>
      <c r="AO76" s="321"/>
      <c r="AP76" s="321"/>
      <c r="AQ76" s="321"/>
      <c r="AR76" s="321"/>
      <c r="AS76" s="321"/>
      <c r="AT76" s="321"/>
      <c r="AU76" s="321"/>
      <c r="AV76" s="321"/>
      <c r="AW76" s="321"/>
      <c r="AX76" s="321"/>
      <c r="AY76" s="321"/>
      <c r="AZ76" s="323" t="str">
        <f>IF(AB76=SUMIFS('様式1-3'!$AD:$AD,'様式1-3'!$Z:$Z,AZ$50,'様式1-3'!$AA:$AA,$AG76),"OK","不一致")</f>
        <v>OK</v>
      </c>
      <c r="BA76" s="325" t="str">
        <f>IF(AC76=SUMIFS('様式1-3'!$AD:$AD,'様式1-3'!$Z:$Z,BA$50,'様式1-3'!$AA:$AA,$AG76),"OK","不一致")</f>
        <v>OK</v>
      </c>
      <c r="BB76" s="113">
        <f t="shared" si="6"/>
        <v>0</v>
      </c>
    </row>
    <row r="77" spans="2:54" ht="24" customHeight="1" x14ac:dyDescent="0.15">
      <c r="B77" s="708" t="s">
        <v>204</v>
      </c>
      <c r="C77" s="709"/>
      <c r="D77" s="709"/>
      <c r="E77" s="710"/>
      <c r="F77" s="111"/>
      <c r="G77" s="111"/>
      <c r="H77" s="111"/>
      <c r="I77" s="164"/>
      <c r="J77" s="164"/>
      <c r="K77" s="111"/>
      <c r="L77" s="111"/>
      <c r="M77" s="111"/>
      <c r="N77" s="111"/>
      <c r="O77" s="111"/>
      <c r="P77" s="111"/>
      <c r="Q77" s="111"/>
      <c r="R77" s="111"/>
      <c r="S77" s="684"/>
      <c r="T77" s="685"/>
      <c r="U77" s="684"/>
      <c r="V77" s="685"/>
      <c r="W77" s="111"/>
      <c r="X77" s="684"/>
      <c r="Y77" s="685"/>
      <c r="Z77" s="684"/>
      <c r="AA77" s="685"/>
      <c r="AB77" s="112"/>
      <c r="AC77" s="167"/>
      <c r="AD77" s="113">
        <f t="shared" si="5"/>
        <v>0</v>
      </c>
      <c r="AG77" s="312" t="s">
        <v>204</v>
      </c>
      <c r="AH77" s="321"/>
      <c r="AI77" s="321"/>
      <c r="AJ77" s="321"/>
      <c r="AK77" s="323" t="str">
        <f>IF(I77=SUMIFS('様式1-3'!$AD:$AD,'様式1-3'!$Z:$Z,AK$50,'様式1-3'!$AA:$AA,$AG77),"OK","不一致")</f>
        <v>OK</v>
      </c>
      <c r="AL77" s="323" t="str">
        <f>IF(J77=SUMIFS('様式1-3'!$AD:$AD,'様式1-3'!$Z:$Z,AL$50,'様式1-3'!$AA:$AA,$AG77),"OK","不一致")</f>
        <v>OK</v>
      </c>
      <c r="AM77" s="321"/>
      <c r="AN77" s="321"/>
      <c r="AO77" s="321"/>
      <c r="AP77" s="321"/>
      <c r="AQ77" s="321"/>
      <c r="AR77" s="321"/>
      <c r="AS77" s="321"/>
      <c r="AT77" s="321"/>
      <c r="AU77" s="321"/>
      <c r="AV77" s="321"/>
      <c r="AW77" s="321"/>
      <c r="AX77" s="321"/>
      <c r="AY77" s="321"/>
      <c r="AZ77" s="321"/>
      <c r="BA77" s="325" t="str">
        <f>IF(AC77=SUMIFS('様式1-3'!$AD:$AD,'様式1-3'!$Z:$Z,BA$50,'様式1-3'!$AA:$AA,$AG77),"OK","不一致")</f>
        <v>OK</v>
      </c>
      <c r="BB77" s="113">
        <f t="shared" si="6"/>
        <v>0</v>
      </c>
    </row>
    <row r="78" spans="2:54" ht="24" customHeight="1" x14ac:dyDescent="0.15">
      <c r="B78" s="708" t="s">
        <v>205</v>
      </c>
      <c r="C78" s="709"/>
      <c r="D78" s="709"/>
      <c r="E78" s="710"/>
      <c r="F78" s="114"/>
      <c r="G78" s="114"/>
      <c r="H78" s="114"/>
      <c r="I78" s="114"/>
      <c r="J78" s="114"/>
      <c r="K78" s="114"/>
      <c r="L78" s="114"/>
      <c r="M78" s="114"/>
      <c r="N78" s="114"/>
      <c r="O78" s="114"/>
      <c r="P78" s="114"/>
      <c r="Q78" s="166"/>
      <c r="R78" s="114"/>
      <c r="S78" s="684"/>
      <c r="T78" s="685"/>
      <c r="U78" s="684"/>
      <c r="V78" s="685"/>
      <c r="W78" s="114"/>
      <c r="X78" s="684"/>
      <c r="Y78" s="685"/>
      <c r="Z78" s="684"/>
      <c r="AA78" s="685"/>
      <c r="AB78" s="115"/>
      <c r="AC78" s="167"/>
      <c r="AD78" s="113">
        <f t="shared" si="5"/>
        <v>0</v>
      </c>
      <c r="AG78" s="312" t="s">
        <v>205</v>
      </c>
      <c r="AH78" s="321"/>
      <c r="AI78" s="321"/>
      <c r="AJ78" s="321"/>
      <c r="AK78" s="321"/>
      <c r="AL78" s="321"/>
      <c r="AM78" s="321"/>
      <c r="AN78" s="321"/>
      <c r="AO78" s="321"/>
      <c r="AP78" s="321"/>
      <c r="AQ78" s="321"/>
      <c r="AR78" s="321"/>
      <c r="AS78" s="323" t="str">
        <f>IF(Q78=SUMIFS('様式1-3'!$AD:$AD,'様式1-3'!$Z:$Z,AS$50,'様式1-3'!$AA:$AA,$AG78),"OK","不一致")</f>
        <v>OK</v>
      </c>
      <c r="AT78" s="321"/>
      <c r="AU78" s="321"/>
      <c r="AV78" s="321"/>
      <c r="AW78" s="321"/>
      <c r="AX78" s="321"/>
      <c r="AY78" s="321"/>
      <c r="AZ78" s="321"/>
      <c r="BA78" s="325" t="str">
        <f>IF(AC78=SUMIFS('様式1-3'!$AD:$AD,'様式1-3'!$Z:$Z,BA$50,'様式1-3'!$AA:$AA,$AG78),"OK","不一致")</f>
        <v>OK</v>
      </c>
      <c r="BB78" s="113">
        <f t="shared" si="6"/>
        <v>0</v>
      </c>
    </row>
    <row r="79" spans="2:54" ht="24" customHeight="1" thickBot="1" x14ac:dyDescent="0.2">
      <c r="B79" s="708" t="s">
        <v>206</v>
      </c>
      <c r="C79" s="709"/>
      <c r="D79" s="709"/>
      <c r="E79" s="710"/>
      <c r="F79" s="165"/>
      <c r="G79" s="123"/>
      <c r="H79" s="165"/>
      <c r="I79" s="123"/>
      <c r="J79" s="111"/>
      <c r="K79" s="111"/>
      <c r="L79" s="111"/>
      <c r="M79" s="111"/>
      <c r="N79" s="111"/>
      <c r="O79" s="111"/>
      <c r="P79" s="111"/>
      <c r="Q79" s="124"/>
      <c r="R79" s="111"/>
      <c r="S79" s="684"/>
      <c r="T79" s="685"/>
      <c r="U79" s="684"/>
      <c r="V79" s="685"/>
      <c r="W79" s="111"/>
      <c r="X79" s="684"/>
      <c r="Y79" s="685"/>
      <c r="Z79" s="684"/>
      <c r="AA79" s="685"/>
      <c r="AB79" s="112"/>
      <c r="AC79" s="167"/>
      <c r="AD79" s="113">
        <f t="shared" si="5"/>
        <v>0</v>
      </c>
      <c r="AG79" s="312" t="s">
        <v>206</v>
      </c>
      <c r="AH79" s="327" t="str">
        <f>IF(F79=SUMIFS('様式1-3'!$AD:$AD,'様式1-3'!$Z:$Z,AH$50,'様式1-3'!$AA:$AA,$AG79),"OK","不一致")</f>
        <v>OK</v>
      </c>
      <c r="AI79" s="322"/>
      <c r="AJ79" s="327" t="str">
        <f>IF(H79=SUMIFS('様式1-3'!$AD:$AD,'様式1-3'!$Z:$Z,AJ$50,'様式1-3'!$AA:$AA,$AG79),"OK","不一致")</f>
        <v>OK</v>
      </c>
      <c r="AK79" s="322"/>
      <c r="AL79" s="322"/>
      <c r="AM79" s="322"/>
      <c r="AN79" s="322"/>
      <c r="AO79" s="322"/>
      <c r="AP79" s="322"/>
      <c r="AQ79" s="322"/>
      <c r="AR79" s="322"/>
      <c r="AS79" s="328"/>
      <c r="AT79" s="322"/>
      <c r="AU79" s="322"/>
      <c r="AV79" s="322"/>
      <c r="AW79" s="322"/>
      <c r="AX79" s="322"/>
      <c r="AY79" s="322"/>
      <c r="AZ79" s="322"/>
      <c r="BA79" s="325" t="str">
        <f>IF(AC79=SUMIFS('様式1-3'!$AD:$AD,'様式1-3'!$Z:$Z,BA$50,'様式1-3'!$AA:$AA,$AG79),"OK","不一致")</f>
        <v>OK</v>
      </c>
      <c r="BB79" s="113">
        <f t="shared" si="6"/>
        <v>0</v>
      </c>
    </row>
    <row r="80" spans="2:54" ht="21.75" customHeight="1" thickTop="1" thickBot="1" x14ac:dyDescent="0.2">
      <c r="B80" s="718" t="s">
        <v>167</v>
      </c>
      <c r="C80" s="719"/>
      <c r="D80" s="719"/>
      <c r="E80" s="720"/>
      <c r="F80" s="116">
        <f t="shared" ref="F80:AC80" si="7">SUM(F51:F79)</f>
        <v>0</v>
      </c>
      <c r="G80" s="116">
        <f t="shared" si="7"/>
        <v>0</v>
      </c>
      <c r="H80" s="116">
        <f t="shared" si="7"/>
        <v>0</v>
      </c>
      <c r="I80" s="116">
        <f t="shared" si="7"/>
        <v>0</v>
      </c>
      <c r="J80" s="116">
        <f t="shared" si="7"/>
        <v>0</v>
      </c>
      <c r="K80" s="116">
        <f t="shared" si="7"/>
        <v>0</v>
      </c>
      <c r="L80" s="116">
        <f t="shared" si="7"/>
        <v>0</v>
      </c>
      <c r="M80" s="116">
        <f t="shared" si="7"/>
        <v>0</v>
      </c>
      <c r="N80" s="116">
        <f t="shared" si="7"/>
        <v>0</v>
      </c>
      <c r="O80" s="116">
        <f t="shared" si="7"/>
        <v>0</v>
      </c>
      <c r="P80" s="116">
        <f t="shared" si="7"/>
        <v>0</v>
      </c>
      <c r="Q80" s="116">
        <f t="shared" si="7"/>
        <v>0</v>
      </c>
      <c r="R80" s="116">
        <f t="shared" si="7"/>
        <v>0</v>
      </c>
      <c r="S80" s="680">
        <f t="shared" si="7"/>
        <v>0</v>
      </c>
      <c r="T80" s="681"/>
      <c r="U80" s="680">
        <f t="shared" si="7"/>
        <v>0</v>
      </c>
      <c r="V80" s="681"/>
      <c r="W80" s="116">
        <f t="shared" si="7"/>
        <v>0</v>
      </c>
      <c r="X80" s="680">
        <f t="shared" si="7"/>
        <v>0</v>
      </c>
      <c r="Y80" s="681"/>
      <c r="Z80" s="680">
        <f t="shared" si="7"/>
        <v>0</v>
      </c>
      <c r="AA80" s="681"/>
      <c r="AB80" s="116">
        <f t="shared" si="7"/>
        <v>0</v>
      </c>
      <c r="AC80" s="117">
        <f t="shared" si="7"/>
        <v>0</v>
      </c>
      <c r="AD80" s="118"/>
      <c r="AG80" s="291" t="s">
        <v>167</v>
      </c>
      <c r="AH80" s="116">
        <f t="shared" ref="AH80:AU80" si="8">SUM(AH51:AH79)</f>
        <v>0</v>
      </c>
      <c r="AI80" s="116">
        <f t="shared" si="8"/>
        <v>0</v>
      </c>
      <c r="AJ80" s="116">
        <f t="shared" si="8"/>
        <v>0</v>
      </c>
      <c r="AK80" s="116">
        <f t="shared" si="8"/>
        <v>0</v>
      </c>
      <c r="AL80" s="116">
        <f t="shared" si="8"/>
        <v>0</v>
      </c>
      <c r="AM80" s="116">
        <f t="shared" si="8"/>
        <v>0</v>
      </c>
      <c r="AN80" s="116">
        <f t="shared" si="8"/>
        <v>0</v>
      </c>
      <c r="AO80" s="116">
        <f t="shared" si="8"/>
        <v>0</v>
      </c>
      <c r="AP80" s="116">
        <f t="shared" si="8"/>
        <v>0</v>
      </c>
      <c r="AQ80" s="116">
        <f t="shared" si="8"/>
        <v>0</v>
      </c>
      <c r="AR80" s="116">
        <f t="shared" si="8"/>
        <v>0</v>
      </c>
      <c r="AS80" s="116">
        <f t="shared" si="8"/>
        <v>0</v>
      </c>
      <c r="AT80" s="116">
        <f t="shared" si="8"/>
        <v>0</v>
      </c>
      <c r="AU80" s="292">
        <f t="shared" si="8"/>
        <v>0</v>
      </c>
      <c r="AV80" s="292">
        <f t="shared" ref="AV80:BA80" si="9">SUM(AV51:AV79)</f>
        <v>0</v>
      </c>
      <c r="AW80" s="116">
        <f t="shared" si="9"/>
        <v>0</v>
      </c>
      <c r="AX80" s="292">
        <f t="shared" si="9"/>
        <v>0</v>
      </c>
      <c r="AY80" s="292">
        <f t="shared" si="9"/>
        <v>0</v>
      </c>
      <c r="AZ80" s="116">
        <f t="shared" si="9"/>
        <v>0</v>
      </c>
      <c r="BA80" s="117">
        <f t="shared" si="9"/>
        <v>0</v>
      </c>
      <c r="BB80" s="118"/>
    </row>
    <row r="81" spans="2:54" s="126" customFormat="1" ht="8.25" customHeight="1" x14ac:dyDescent="0.15">
      <c r="B81" s="86"/>
      <c r="C81" s="86"/>
      <c r="D81" s="86"/>
      <c r="E81" s="86"/>
      <c r="F81" s="125"/>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row>
    <row r="82" spans="2:54" s="126" customFormat="1" ht="13.5" customHeight="1" x14ac:dyDescent="0.15">
      <c r="B82" s="121" t="s">
        <v>176</v>
      </c>
      <c r="C82" s="121"/>
      <c r="D82" s="121"/>
      <c r="E82" s="121"/>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row>
    <row r="83" spans="2:54" s="126" customFormat="1" ht="13.5" customHeight="1" x14ac:dyDescent="0.15">
      <c r="B83" s="86" t="s">
        <v>177</v>
      </c>
      <c r="C83" s="86"/>
      <c r="D83" s="86"/>
      <c r="E83" s="86"/>
      <c r="F83" s="127"/>
    </row>
    <row r="84" spans="2:54" ht="13.5" customHeight="1" x14ac:dyDescent="0.15">
      <c r="B84" s="86" t="s">
        <v>178</v>
      </c>
      <c r="C84" s="86"/>
      <c r="D84" s="86"/>
      <c r="E84" s="86"/>
      <c r="F84" s="127"/>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row>
    <row r="85" spans="2:54" ht="13.5" customHeight="1" x14ac:dyDescent="0.15">
      <c r="B85" s="86" t="s">
        <v>179</v>
      </c>
      <c r="C85" s="86"/>
      <c r="D85" s="86"/>
      <c r="E85" s="86"/>
      <c r="F85" s="127"/>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row>
    <row r="87" spans="2:54" ht="19.5" customHeight="1" x14ac:dyDescent="0.15">
      <c r="B87" s="86" t="s">
        <v>180</v>
      </c>
      <c r="C87" s="120"/>
      <c r="D87" s="120"/>
      <c r="E87" s="120"/>
      <c r="F87" s="120"/>
      <c r="G87" s="120"/>
      <c r="H87" s="120"/>
      <c r="L87" s="666" t="s">
        <v>181</v>
      </c>
      <c r="M87" s="666"/>
      <c r="N87" s="666"/>
      <c r="O87" s="666"/>
      <c r="P87" s="666"/>
      <c r="Q87" s="666"/>
      <c r="R87" s="666"/>
      <c r="S87" s="120"/>
      <c r="T87" s="120"/>
      <c r="U87" s="120"/>
      <c r="V87" s="120"/>
      <c r="W87" s="120"/>
      <c r="X87" s="120"/>
      <c r="Y87" s="120"/>
      <c r="Z87" s="120"/>
      <c r="AA87" s="120"/>
      <c r="AB87" s="120"/>
      <c r="AC87" s="120"/>
      <c r="AD87" s="109"/>
    </row>
    <row r="88" spans="2:54" s="86" customFormat="1" ht="20.25" customHeight="1" thickBot="1" x14ac:dyDescent="0.2">
      <c r="B88" s="107"/>
      <c r="C88" s="107"/>
      <c r="D88" s="107"/>
      <c r="E88" s="107"/>
      <c r="F88" s="108"/>
      <c r="G88" s="108"/>
      <c r="H88" s="108"/>
      <c r="I88" s="108"/>
      <c r="J88" s="108"/>
      <c r="K88" s="108"/>
      <c r="L88" s="108"/>
      <c r="M88" s="108"/>
      <c r="N88" s="108"/>
      <c r="O88" s="108"/>
      <c r="P88" s="108"/>
      <c r="Q88" s="108"/>
      <c r="R88" s="162" t="s">
        <v>217</v>
      </c>
      <c r="S88" s="214"/>
      <c r="T88" s="215" t="s">
        <v>267</v>
      </c>
      <c r="U88" s="214"/>
      <c r="V88" s="216" t="s">
        <v>244</v>
      </c>
      <c r="W88" s="161" t="s">
        <v>218</v>
      </c>
      <c r="X88" s="214"/>
      <c r="Y88" s="215" t="s">
        <v>267</v>
      </c>
      <c r="Z88" s="214"/>
      <c r="AA88" s="216" t="s">
        <v>244</v>
      </c>
      <c r="AB88" s="714" t="s">
        <v>142</v>
      </c>
      <c r="AC88" s="714"/>
      <c r="AD88" s="714"/>
    </row>
    <row r="89" spans="2:54" s="86" customFormat="1" ht="18" customHeight="1" x14ac:dyDescent="0.15">
      <c r="B89" s="139"/>
      <c r="C89" s="134"/>
      <c r="D89" s="692" t="s">
        <v>182</v>
      </c>
      <c r="E89" s="693"/>
      <c r="F89" s="131">
        <v>1</v>
      </c>
      <c r="G89" s="91">
        <v>2</v>
      </c>
      <c r="H89" s="91">
        <v>3</v>
      </c>
      <c r="I89" s="131">
        <v>4</v>
      </c>
      <c r="J89" s="131">
        <v>5</v>
      </c>
      <c r="K89" s="131">
        <v>6</v>
      </c>
      <c r="L89" s="131">
        <v>7</v>
      </c>
      <c r="M89" s="131">
        <v>8</v>
      </c>
      <c r="N89" s="131">
        <v>9</v>
      </c>
      <c r="O89" s="131">
        <v>10</v>
      </c>
      <c r="P89" s="131">
        <v>11</v>
      </c>
      <c r="Q89" s="131">
        <v>12</v>
      </c>
      <c r="R89" s="131">
        <v>13</v>
      </c>
      <c r="S89" s="706">
        <v>14</v>
      </c>
      <c r="T89" s="707"/>
      <c r="U89" s="706">
        <v>15</v>
      </c>
      <c r="V89" s="707"/>
      <c r="W89" s="131">
        <v>16</v>
      </c>
      <c r="X89" s="706">
        <v>17</v>
      </c>
      <c r="Y89" s="707"/>
      <c r="Z89" s="706">
        <v>18</v>
      </c>
      <c r="AA89" s="707"/>
      <c r="AB89" s="132">
        <v>20</v>
      </c>
      <c r="AC89" s="715" t="s">
        <v>143</v>
      </c>
      <c r="AD89" s="133"/>
      <c r="AG89" s="666" t="s">
        <v>379</v>
      </c>
      <c r="AH89" s="666"/>
      <c r="AI89" s="666"/>
      <c r="AJ89" s="666"/>
      <c r="AK89" s="666"/>
      <c r="AL89" s="666"/>
      <c r="AM89" s="666"/>
    </row>
    <row r="90" spans="2:54" ht="18" customHeight="1" thickBot="1" x14ac:dyDescent="0.2">
      <c r="B90" s="135"/>
      <c r="C90" s="138"/>
      <c r="D90" s="694"/>
      <c r="E90" s="695"/>
      <c r="F90" s="690" t="s">
        <v>144</v>
      </c>
      <c r="G90" s="690" t="s">
        <v>145</v>
      </c>
      <c r="H90" s="690" t="s">
        <v>146</v>
      </c>
      <c r="I90" s="690" t="s">
        <v>147</v>
      </c>
      <c r="J90" s="690" t="s">
        <v>175</v>
      </c>
      <c r="K90" s="690" t="s">
        <v>148</v>
      </c>
      <c r="L90" s="700" t="s">
        <v>149</v>
      </c>
      <c r="M90" s="690" t="s">
        <v>150</v>
      </c>
      <c r="N90" s="690" t="s">
        <v>151</v>
      </c>
      <c r="O90" s="690" t="s">
        <v>152</v>
      </c>
      <c r="P90" s="690" t="s">
        <v>153</v>
      </c>
      <c r="Q90" s="690" t="s">
        <v>154</v>
      </c>
      <c r="R90" s="690" t="s">
        <v>155</v>
      </c>
      <c r="S90" s="702" t="s">
        <v>156</v>
      </c>
      <c r="T90" s="703"/>
      <c r="U90" s="702" t="s">
        <v>157</v>
      </c>
      <c r="V90" s="703"/>
      <c r="W90" s="690" t="s">
        <v>158</v>
      </c>
      <c r="X90" s="702" t="s">
        <v>159</v>
      </c>
      <c r="Y90" s="703"/>
      <c r="Z90" s="702" t="s">
        <v>160</v>
      </c>
      <c r="AA90" s="703"/>
      <c r="AB90" s="690" t="s">
        <v>161</v>
      </c>
      <c r="AC90" s="716"/>
      <c r="AD90" s="717" t="s">
        <v>162</v>
      </c>
      <c r="AG90" s="667"/>
      <c r="AH90" s="667"/>
      <c r="AI90" s="667"/>
      <c r="AJ90" s="667"/>
      <c r="AK90" s="667"/>
      <c r="AL90" s="667"/>
      <c r="AM90" s="667"/>
    </row>
    <row r="91" spans="2:54" ht="18" customHeight="1" thickBot="1" x14ac:dyDescent="0.2">
      <c r="B91" s="696" t="s">
        <v>163</v>
      </c>
      <c r="C91" s="697"/>
      <c r="D91" s="137"/>
      <c r="E91" s="130"/>
      <c r="F91" s="690"/>
      <c r="G91" s="690"/>
      <c r="H91" s="690"/>
      <c r="I91" s="690"/>
      <c r="J91" s="690"/>
      <c r="K91" s="690"/>
      <c r="L91" s="700"/>
      <c r="M91" s="690"/>
      <c r="N91" s="690"/>
      <c r="O91" s="690"/>
      <c r="P91" s="690"/>
      <c r="Q91" s="690"/>
      <c r="R91" s="690"/>
      <c r="S91" s="702"/>
      <c r="T91" s="703"/>
      <c r="U91" s="702"/>
      <c r="V91" s="703"/>
      <c r="W91" s="690"/>
      <c r="X91" s="702"/>
      <c r="Y91" s="703"/>
      <c r="Z91" s="702"/>
      <c r="AA91" s="703"/>
      <c r="AB91" s="690"/>
      <c r="AC91" s="716"/>
      <c r="AD91" s="717"/>
      <c r="AG91" s="313" t="s">
        <v>377</v>
      </c>
      <c r="AH91" s="131">
        <v>1</v>
      </c>
      <c r="AI91" s="91">
        <v>2</v>
      </c>
      <c r="AJ91" s="91">
        <v>3</v>
      </c>
      <c r="AK91" s="131">
        <v>4</v>
      </c>
      <c r="AL91" s="131">
        <v>5</v>
      </c>
      <c r="AM91" s="131">
        <v>6</v>
      </c>
      <c r="AN91" s="131">
        <v>7</v>
      </c>
      <c r="AO91" s="131">
        <v>8</v>
      </c>
      <c r="AP91" s="131">
        <v>9</v>
      </c>
      <c r="AQ91" s="131">
        <v>10</v>
      </c>
      <c r="AR91" s="131">
        <v>11</v>
      </c>
      <c r="AS91" s="131">
        <v>12</v>
      </c>
      <c r="AT91" s="131">
        <v>13</v>
      </c>
      <c r="AU91" s="294">
        <v>14</v>
      </c>
      <c r="AV91" s="294">
        <v>15</v>
      </c>
      <c r="AW91" s="131">
        <v>16</v>
      </c>
      <c r="AX91" s="294">
        <v>17</v>
      </c>
      <c r="AY91" s="294">
        <v>18</v>
      </c>
      <c r="AZ91" s="132">
        <v>20</v>
      </c>
      <c r="BA91" s="311"/>
      <c r="BB91" s="314"/>
    </row>
    <row r="92" spans="2:54" ht="18" customHeight="1" x14ac:dyDescent="0.15">
      <c r="B92" s="698" t="s">
        <v>164</v>
      </c>
      <c r="C92" s="699"/>
      <c r="D92" s="699"/>
      <c r="E92" s="136"/>
      <c r="F92" s="691"/>
      <c r="G92" s="691"/>
      <c r="H92" s="691"/>
      <c r="I92" s="691"/>
      <c r="J92" s="691"/>
      <c r="K92" s="691"/>
      <c r="L92" s="701"/>
      <c r="M92" s="691"/>
      <c r="N92" s="691"/>
      <c r="O92" s="691"/>
      <c r="P92" s="691"/>
      <c r="Q92" s="691"/>
      <c r="R92" s="691"/>
      <c r="S92" s="704"/>
      <c r="T92" s="705"/>
      <c r="U92" s="704"/>
      <c r="V92" s="705"/>
      <c r="W92" s="691"/>
      <c r="X92" s="704"/>
      <c r="Y92" s="705"/>
      <c r="Z92" s="704"/>
      <c r="AA92" s="705"/>
      <c r="AB92" s="691"/>
      <c r="AC92" s="716"/>
      <c r="AD92" s="717"/>
      <c r="AG92" s="317" t="s">
        <v>164</v>
      </c>
      <c r="AH92" s="309" t="s">
        <v>309</v>
      </c>
      <c r="AI92" s="309" t="s">
        <v>191</v>
      </c>
      <c r="AJ92" s="309" t="s">
        <v>146</v>
      </c>
      <c r="AK92" s="309" t="s">
        <v>310</v>
      </c>
      <c r="AL92" s="309" t="s">
        <v>311</v>
      </c>
      <c r="AM92" s="309" t="s">
        <v>312</v>
      </c>
      <c r="AN92" s="310" t="s">
        <v>313</v>
      </c>
      <c r="AO92" s="309" t="s">
        <v>314</v>
      </c>
      <c r="AP92" s="309" t="s">
        <v>151</v>
      </c>
      <c r="AQ92" s="309" t="s">
        <v>315</v>
      </c>
      <c r="AR92" s="309" t="s">
        <v>316</v>
      </c>
      <c r="AS92" s="309" t="s">
        <v>205</v>
      </c>
      <c r="AT92" s="309" t="s">
        <v>308</v>
      </c>
      <c r="AU92" s="308" t="s">
        <v>317</v>
      </c>
      <c r="AV92" s="308" t="s">
        <v>318</v>
      </c>
      <c r="AW92" s="309" t="s">
        <v>200</v>
      </c>
      <c r="AX92" s="308" t="s">
        <v>201</v>
      </c>
      <c r="AY92" s="308" t="s">
        <v>319</v>
      </c>
      <c r="AZ92" s="309" t="s">
        <v>203</v>
      </c>
      <c r="BA92" s="318" t="s">
        <v>143</v>
      </c>
      <c r="BB92" s="319" t="s">
        <v>162</v>
      </c>
    </row>
    <row r="93" spans="2:54" ht="24" customHeight="1" x14ac:dyDescent="0.15">
      <c r="B93" s="688" t="s">
        <v>207</v>
      </c>
      <c r="C93" s="689"/>
      <c r="D93" s="689"/>
      <c r="E93" s="689"/>
      <c r="F93" s="163"/>
      <c r="G93" s="140"/>
      <c r="H93" s="140"/>
      <c r="I93" s="140"/>
      <c r="J93" s="140"/>
      <c r="K93" s="140"/>
      <c r="L93" s="163"/>
      <c r="M93" s="140"/>
      <c r="N93" s="140"/>
      <c r="O93" s="163"/>
      <c r="P93" s="163"/>
      <c r="Q93" s="140"/>
      <c r="R93" s="140"/>
      <c r="S93" s="676"/>
      <c r="T93" s="677"/>
      <c r="U93" s="676"/>
      <c r="V93" s="677"/>
      <c r="W93" s="140"/>
      <c r="X93" s="676"/>
      <c r="Y93" s="677"/>
      <c r="Z93" s="682"/>
      <c r="AA93" s="683"/>
      <c r="AB93" s="141"/>
      <c r="AC93" s="167"/>
      <c r="AD93" s="113">
        <f t="shared" ref="AD93:AD105" si="10">SUM(F93:AC93)</f>
        <v>0</v>
      </c>
      <c r="AG93" s="315" t="s">
        <v>207</v>
      </c>
      <c r="AH93" s="323" t="str">
        <f>IF(F93=SUMIFS('様式1-3 (2)'!$AD:$AD,'様式1-3 (2)'!$Z:$Z,AH$50,'様式1-3 (2)'!$AA:$AA,$AG93),"OK","不一致")</f>
        <v>OK</v>
      </c>
      <c r="AI93" s="321"/>
      <c r="AJ93" s="321"/>
      <c r="AK93" s="321"/>
      <c r="AL93" s="321"/>
      <c r="AM93" s="321"/>
      <c r="AN93" s="323" t="str">
        <f>IF(L93=SUMIFS('様式1-3 (2)'!$AD:$AD,'様式1-3 (2)'!$Z:$Z,AN$50,'様式1-3 (2)'!$AA:$AA,$AG93),"OK","不一致")</f>
        <v>OK</v>
      </c>
      <c r="AO93" s="321"/>
      <c r="AP93" s="321"/>
      <c r="AQ93" s="323" t="str">
        <f>IF(O93=SUMIFS('様式1-3 (2)'!$AD:$AD,'様式1-3 (2)'!$Z:$Z,AQ$50,'様式1-3 (2)'!$AA:$AA,$AG93),"OK","不一致")</f>
        <v>OK</v>
      </c>
      <c r="AR93" s="323" t="str">
        <f>IF(P93=SUMIFS('様式1-3 (2)'!$AD:$AD,'様式1-3 (2)'!$Z:$Z,AR$50,'様式1-3 (2)'!$AA:$AA,$AG93),"OK","不一致")</f>
        <v>OK</v>
      </c>
      <c r="AS93" s="321"/>
      <c r="AT93" s="321"/>
      <c r="AU93" s="321"/>
      <c r="AV93" s="321"/>
      <c r="AW93" s="321"/>
      <c r="AX93" s="321"/>
      <c r="AY93" s="293" t="str">
        <f>IF(Z93=SUMIFS('様式1-3 (2)'!$AD:$AD,'様式1-3 (2)'!$Z:$Z,AY$50,'様式1-3 (2)'!$AA:$AA,$AG93),"OK","不一致")</f>
        <v>OK</v>
      </c>
      <c r="AZ93" s="321"/>
      <c r="BA93" s="324" t="str">
        <f>IF(AC93=SUMIFS('様式1-3 (2)'!$AD:$AD,'様式1-3 (2)'!$Z:$Z,BA$50,'様式1-3 (2)'!$AA:$AA,$AG93),"OK","不一致")</f>
        <v>OK</v>
      </c>
      <c r="BB93" s="316">
        <f t="shared" ref="BB93:BB105" si="11">SUM(AH93:BA93)</f>
        <v>0</v>
      </c>
    </row>
    <row r="94" spans="2:54" ht="24" customHeight="1" x14ac:dyDescent="0.15">
      <c r="B94" s="711" t="s">
        <v>208</v>
      </c>
      <c r="C94" s="712"/>
      <c r="D94" s="712"/>
      <c r="E94" s="713"/>
      <c r="F94" s="111"/>
      <c r="G94" s="111"/>
      <c r="H94" s="164"/>
      <c r="I94" s="111"/>
      <c r="J94" s="111"/>
      <c r="K94" s="111"/>
      <c r="L94" s="111"/>
      <c r="M94" s="111"/>
      <c r="N94" s="111"/>
      <c r="O94" s="111"/>
      <c r="P94" s="111"/>
      <c r="Q94" s="111"/>
      <c r="R94" s="111"/>
      <c r="S94" s="676"/>
      <c r="T94" s="677"/>
      <c r="U94" s="676"/>
      <c r="V94" s="677"/>
      <c r="W94" s="111"/>
      <c r="X94" s="676"/>
      <c r="Y94" s="677"/>
      <c r="Z94" s="676"/>
      <c r="AA94" s="677"/>
      <c r="AB94" s="112"/>
      <c r="AC94" s="167"/>
      <c r="AD94" s="113">
        <f t="shared" si="10"/>
        <v>0</v>
      </c>
      <c r="AG94" s="312" t="s">
        <v>208</v>
      </c>
      <c r="AH94" s="321"/>
      <c r="AI94" s="321"/>
      <c r="AJ94" s="323" t="str">
        <f>IF(H94=SUMIFS('様式1-3 (2)'!$AD:$AD,'様式1-3 (2)'!$Z:$Z,AJ$50,'様式1-3 (2)'!$AA:$AA,$AG94),"OK","不一致")</f>
        <v>OK</v>
      </c>
      <c r="AK94" s="321"/>
      <c r="AL94" s="321"/>
      <c r="AM94" s="321"/>
      <c r="AN94" s="321"/>
      <c r="AO94" s="321"/>
      <c r="AP94" s="321"/>
      <c r="AQ94" s="321"/>
      <c r="AR94" s="321"/>
      <c r="AS94" s="321"/>
      <c r="AT94" s="321"/>
      <c r="AU94" s="321"/>
      <c r="AV94" s="321"/>
      <c r="AW94" s="321"/>
      <c r="AX94" s="321"/>
      <c r="AY94" s="321"/>
      <c r="AZ94" s="321"/>
      <c r="BA94" s="325" t="str">
        <f>IF(AC94=SUMIFS('様式1-3 (2)'!$AD:$AD,'様式1-3 (2)'!$Z:$Z,BA$50,'様式1-3 (2)'!$AA:$AA,$AG94),"OK","不一致")</f>
        <v>OK</v>
      </c>
      <c r="BB94" s="113">
        <f t="shared" si="11"/>
        <v>0</v>
      </c>
    </row>
    <row r="95" spans="2:54" ht="24" customHeight="1" x14ac:dyDescent="0.15">
      <c r="B95" s="708" t="s">
        <v>165</v>
      </c>
      <c r="C95" s="709"/>
      <c r="D95" s="709"/>
      <c r="E95" s="710"/>
      <c r="F95" s="111"/>
      <c r="G95" s="111"/>
      <c r="H95" s="164"/>
      <c r="I95" s="111"/>
      <c r="J95" s="111"/>
      <c r="K95" s="111"/>
      <c r="L95" s="111"/>
      <c r="M95" s="111"/>
      <c r="N95" s="111"/>
      <c r="O95" s="111"/>
      <c r="P95" s="111"/>
      <c r="Q95" s="111"/>
      <c r="R95" s="111"/>
      <c r="S95" s="676"/>
      <c r="T95" s="677"/>
      <c r="U95" s="676"/>
      <c r="V95" s="677"/>
      <c r="W95" s="111"/>
      <c r="X95" s="676"/>
      <c r="Y95" s="677"/>
      <c r="Z95" s="676"/>
      <c r="AA95" s="677"/>
      <c r="AB95" s="112"/>
      <c r="AC95" s="167"/>
      <c r="AD95" s="113">
        <f t="shared" si="10"/>
        <v>0</v>
      </c>
      <c r="AG95" s="312" t="s">
        <v>165</v>
      </c>
      <c r="AH95" s="321"/>
      <c r="AI95" s="321"/>
      <c r="AJ95" s="323" t="str">
        <f>IF(H95=SUMIFS('様式1-3 (2)'!$AD:$AD,'様式1-3 (2)'!$Z:$Z,AJ$50,'様式1-3 (2)'!$AA:$AA,$AG95),"OK","不一致")</f>
        <v>OK</v>
      </c>
      <c r="AK95" s="321"/>
      <c r="AL95" s="321"/>
      <c r="AM95" s="321"/>
      <c r="AN95" s="321"/>
      <c r="AO95" s="321"/>
      <c r="AP95" s="321"/>
      <c r="AQ95" s="321"/>
      <c r="AR95" s="321"/>
      <c r="AS95" s="321"/>
      <c r="AT95" s="321"/>
      <c r="AU95" s="321"/>
      <c r="AV95" s="321"/>
      <c r="AW95" s="321"/>
      <c r="AX95" s="321"/>
      <c r="AY95" s="321"/>
      <c r="AZ95" s="321"/>
      <c r="BA95" s="325" t="str">
        <f>IF(AC95=SUMIFS('様式1-3 (2)'!$AD:$AD,'様式1-3 (2)'!$Z:$Z,BA$50,'様式1-3 (2)'!$AA:$AA,$AG95),"OK","不一致")</f>
        <v>OK</v>
      </c>
      <c r="BB95" s="113">
        <f t="shared" si="11"/>
        <v>0</v>
      </c>
    </row>
    <row r="96" spans="2:54" ht="24" customHeight="1" x14ac:dyDescent="0.15">
      <c r="B96" s="708" t="s">
        <v>166</v>
      </c>
      <c r="C96" s="709"/>
      <c r="D96" s="709"/>
      <c r="E96" s="710"/>
      <c r="F96" s="111"/>
      <c r="G96" s="111"/>
      <c r="H96" s="164"/>
      <c r="I96" s="111"/>
      <c r="J96" s="111"/>
      <c r="K96" s="111"/>
      <c r="L96" s="111"/>
      <c r="M96" s="111"/>
      <c r="N96" s="111"/>
      <c r="O96" s="111"/>
      <c r="P96" s="111"/>
      <c r="Q96" s="111"/>
      <c r="R96" s="111"/>
      <c r="S96" s="676"/>
      <c r="T96" s="677"/>
      <c r="U96" s="676"/>
      <c r="V96" s="677"/>
      <c r="W96" s="111"/>
      <c r="X96" s="676"/>
      <c r="Y96" s="677"/>
      <c r="Z96" s="676"/>
      <c r="AA96" s="677"/>
      <c r="AB96" s="112"/>
      <c r="AC96" s="167"/>
      <c r="AD96" s="113">
        <f t="shared" si="10"/>
        <v>0</v>
      </c>
      <c r="AG96" s="312" t="s">
        <v>166</v>
      </c>
      <c r="AH96" s="321"/>
      <c r="AI96" s="321"/>
      <c r="AJ96" s="323" t="str">
        <f>IF(H96=SUMIFS('様式1-3 (2)'!$AD:$AD,'様式1-3 (2)'!$Z:$Z,AJ$50,'様式1-3 (2)'!$AA:$AA,$AG96),"OK","不一致")</f>
        <v>OK</v>
      </c>
      <c r="AK96" s="321"/>
      <c r="AL96" s="321"/>
      <c r="AM96" s="321"/>
      <c r="AN96" s="321"/>
      <c r="AO96" s="321"/>
      <c r="AP96" s="321"/>
      <c r="AQ96" s="321"/>
      <c r="AR96" s="321"/>
      <c r="AS96" s="321"/>
      <c r="AT96" s="321"/>
      <c r="AU96" s="321"/>
      <c r="AV96" s="321"/>
      <c r="AW96" s="321"/>
      <c r="AX96" s="321"/>
      <c r="AY96" s="321"/>
      <c r="AZ96" s="321"/>
      <c r="BA96" s="325" t="str">
        <f>IF(AC96=SUMIFS('様式1-3 (2)'!$AD:$AD,'様式1-3 (2)'!$Z:$Z,BA$50,'様式1-3 (2)'!$AA:$AA,$AG96),"OK","不一致")</f>
        <v>OK</v>
      </c>
      <c r="BB96" s="113">
        <f t="shared" si="11"/>
        <v>0</v>
      </c>
    </row>
    <row r="97" spans="2:54" ht="24" customHeight="1" x14ac:dyDescent="0.15">
      <c r="B97" s="708" t="s">
        <v>183</v>
      </c>
      <c r="C97" s="709"/>
      <c r="D97" s="709"/>
      <c r="E97" s="710"/>
      <c r="F97" s="164"/>
      <c r="G97" s="111"/>
      <c r="H97" s="164"/>
      <c r="I97" s="111"/>
      <c r="J97" s="111"/>
      <c r="K97" s="164"/>
      <c r="L97" s="164"/>
      <c r="M97" s="111"/>
      <c r="N97" s="111"/>
      <c r="O97" s="164"/>
      <c r="P97" s="111"/>
      <c r="Q97" s="111"/>
      <c r="R97" s="111"/>
      <c r="S97" s="676"/>
      <c r="T97" s="677"/>
      <c r="U97" s="676"/>
      <c r="V97" s="677"/>
      <c r="W97" s="111"/>
      <c r="X97" s="676"/>
      <c r="Y97" s="677"/>
      <c r="Z97" s="682"/>
      <c r="AA97" s="683"/>
      <c r="AB97" s="112"/>
      <c r="AC97" s="167"/>
      <c r="AD97" s="113">
        <f t="shared" si="10"/>
        <v>0</v>
      </c>
      <c r="AG97" s="312" t="s">
        <v>183</v>
      </c>
      <c r="AH97" s="323" t="str">
        <f>IF(F97=SUMIFS('様式1-3 (2)'!$AD:$AD,'様式1-3 (2)'!$Z:$Z,AH$50,'様式1-3 (2)'!$AA:$AA,$AG97),"OK","不一致")</f>
        <v>OK</v>
      </c>
      <c r="AI97" s="321"/>
      <c r="AJ97" s="323" t="str">
        <f>IF(H97=SUMIFS('様式1-3 (2)'!$AD:$AD,'様式1-3 (2)'!$Z:$Z,AJ$50,'様式1-3 (2)'!$AA:$AA,$AG97),"OK","不一致")</f>
        <v>OK</v>
      </c>
      <c r="AK97" s="321"/>
      <c r="AL97" s="321"/>
      <c r="AM97" s="323" t="str">
        <f>IF(K97=SUMIFS('様式1-3 (2)'!$AD:$AD,'様式1-3 (2)'!$Z:$Z,AM$50,'様式1-3 (2)'!$AA:$AA,$AG97),"OK","不一致")</f>
        <v>OK</v>
      </c>
      <c r="AN97" s="323" t="str">
        <f>IF(L97=SUMIFS('様式1-3 (2)'!$AD:$AD,'様式1-3 (2)'!$Z:$Z,AN$50,'様式1-3 (2)'!$AA:$AA,$AG97),"OK","不一致")</f>
        <v>OK</v>
      </c>
      <c r="AO97" s="321"/>
      <c r="AP97" s="321"/>
      <c r="AQ97" s="323" t="str">
        <f>IF(O97=SUMIFS('様式1-3 (2)'!$AD:$AD,'様式1-3 (2)'!$Z:$Z,AQ$50,'様式1-3 (2)'!$AA:$AA,$AG97),"OK","不一致")</f>
        <v>OK</v>
      </c>
      <c r="AR97" s="321"/>
      <c r="AS97" s="321"/>
      <c r="AT97" s="321"/>
      <c r="AU97" s="321"/>
      <c r="AV97" s="321"/>
      <c r="AW97" s="321"/>
      <c r="AX97" s="321"/>
      <c r="AY97" s="293" t="str">
        <f>IF(Z97=SUMIFS('様式1-3 (2)'!$AD:$AD,'様式1-3 (2)'!$Z:$Z,AY$50,'様式1-3 (2)'!$AA:$AA,$AG97),"OK","不一致")</f>
        <v>OK</v>
      </c>
      <c r="AZ97" s="321"/>
      <c r="BA97" s="325" t="str">
        <f>IF(AC97=SUMIFS('様式1-3 (2)'!$AD:$AD,'様式1-3 (2)'!$Z:$Z,BA$50,'様式1-3 (2)'!$AA:$AA,$AG97),"OK","不一致")</f>
        <v>OK</v>
      </c>
      <c r="BB97" s="113">
        <f t="shared" si="11"/>
        <v>0</v>
      </c>
    </row>
    <row r="98" spans="2:54" ht="24" customHeight="1" x14ac:dyDescent="0.15">
      <c r="B98" s="708" t="s">
        <v>184</v>
      </c>
      <c r="C98" s="709"/>
      <c r="D98" s="709"/>
      <c r="E98" s="710"/>
      <c r="F98" s="164"/>
      <c r="G98" s="111"/>
      <c r="H98" s="164"/>
      <c r="I98" s="111"/>
      <c r="J98" s="111"/>
      <c r="K98" s="111"/>
      <c r="L98" s="111"/>
      <c r="M98" s="111"/>
      <c r="N98" s="111"/>
      <c r="O98" s="111"/>
      <c r="P98" s="111"/>
      <c r="Q98" s="111"/>
      <c r="R98" s="111"/>
      <c r="S98" s="676"/>
      <c r="T98" s="677"/>
      <c r="U98" s="676"/>
      <c r="V98" s="677"/>
      <c r="W98" s="111"/>
      <c r="X98" s="676"/>
      <c r="Y98" s="677"/>
      <c r="Z98" s="676"/>
      <c r="AA98" s="677"/>
      <c r="AB98" s="112"/>
      <c r="AC98" s="167"/>
      <c r="AD98" s="113">
        <f t="shared" si="10"/>
        <v>0</v>
      </c>
      <c r="AG98" s="312" t="s">
        <v>184</v>
      </c>
      <c r="AH98" s="323" t="str">
        <f>IF(F98=SUMIFS('様式1-3 (2)'!$AD:$AD,'様式1-3 (2)'!$Z:$Z,AH$50,'様式1-3 (2)'!$AA:$AA,$AG98),"OK","不一致")</f>
        <v>OK</v>
      </c>
      <c r="AI98" s="321"/>
      <c r="AJ98" s="323" t="str">
        <f>IF(H98=SUMIFS('様式1-3 (2)'!$AD:$AD,'様式1-3 (2)'!$Z:$Z,AJ$50,'様式1-3 (2)'!$AA:$AA,$AG98),"OK","不一致")</f>
        <v>OK</v>
      </c>
      <c r="AK98" s="321"/>
      <c r="AL98" s="321"/>
      <c r="AM98" s="321"/>
      <c r="AN98" s="321"/>
      <c r="AO98" s="321"/>
      <c r="AP98" s="321"/>
      <c r="AQ98" s="321"/>
      <c r="AR98" s="321"/>
      <c r="AS98" s="321"/>
      <c r="AT98" s="321"/>
      <c r="AU98" s="321"/>
      <c r="AV98" s="321"/>
      <c r="AW98" s="321"/>
      <c r="AX98" s="321"/>
      <c r="AY98" s="321"/>
      <c r="AZ98" s="321"/>
      <c r="BA98" s="325" t="str">
        <f>IF(AC98=SUMIFS('様式1-3 (2)'!$AD:$AD,'様式1-3 (2)'!$Z:$Z,BA$50,'様式1-3 (2)'!$AA:$AA,$AG98),"OK","不一致")</f>
        <v>OK</v>
      </c>
      <c r="BB98" s="113">
        <f t="shared" si="11"/>
        <v>0</v>
      </c>
    </row>
    <row r="99" spans="2:54" ht="24" customHeight="1" x14ac:dyDescent="0.15">
      <c r="B99" s="708" t="s">
        <v>185</v>
      </c>
      <c r="C99" s="709"/>
      <c r="D99" s="709"/>
      <c r="E99" s="710"/>
      <c r="F99" s="111"/>
      <c r="G99" s="111"/>
      <c r="H99" s="164"/>
      <c r="I99" s="111"/>
      <c r="J99" s="111"/>
      <c r="K99" s="111"/>
      <c r="L99" s="111"/>
      <c r="M99" s="111"/>
      <c r="N99" s="111"/>
      <c r="O99" s="111"/>
      <c r="P99" s="111"/>
      <c r="Q99" s="111"/>
      <c r="R99" s="111"/>
      <c r="S99" s="676"/>
      <c r="T99" s="677"/>
      <c r="U99" s="676"/>
      <c r="V99" s="677"/>
      <c r="W99" s="111"/>
      <c r="X99" s="676"/>
      <c r="Y99" s="677"/>
      <c r="Z99" s="676"/>
      <c r="AA99" s="677"/>
      <c r="AB99" s="112"/>
      <c r="AC99" s="167"/>
      <c r="AD99" s="113">
        <f t="shared" si="10"/>
        <v>0</v>
      </c>
      <c r="AG99" s="312" t="s">
        <v>185</v>
      </c>
      <c r="AH99" s="321"/>
      <c r="AI99" s="321"/>
      <c r="AJ99" s="323" t="str">
        <f>IF(H99=SUMIFS('様式1-3 (2)'!$AD:$AD,'様式1-3 (2)'!$Z:$Z,AJ$50,'様式1-3 (2)'!$AA:$AA,$AG99),"OK","不一致")</f>
        <v>OK</v>
      </c>
      <c r="AK99" s="321"/>
      <c r="AL99" s="321"/>
      <c r="AM99" s="321"/>
      <c r="AN99" s="321"/>
      <c r="AO99" s="321"/>
      <c r="AP99" s="321"/>
      <c r="AQ99" s="321"/>
      <c r="AR99" s="321"/>
      <c r="AS99" s="321"/>
      <c r="AT99" s="321"/>
      <c r="AU99" s="321"/>
      <c r="AV99" s="321"/>
      <c r="AW99" s="321"/>
      <c r="AX99" s="321"/>
      <c r="AY99" s="321"/>
      <c r="AZ99" s="321"/>
      <c r="BA99" s="325" t="str">
        <f>IF(AC99=SUMIFS('様式1-3 (2)'!$AD:$AD,'様式1-3 (2)'!$Z:$Z,BA$50,'様式1-3 (2)'!$AA:$AA,$AG99),"OK","不一致")</f>
        <v>OK</v>
      </c>
      <c r="BB99" s="113">
        <f t="shared" si="11"/>
        <v>0</v>
      </c>
    </row>
    <row r="100" spans="2:54" ht="24" customHeight="1" x14ac:dyDescent="0.15">
      <c r="B100" s="708" t="s">
        <v>186</v>
      </c>
      <c r="C100" s="709"/>
      <c r="D100" s="709"/>
      <c r="E100" s="710"/>
      <c r="F100" s="111"/>
      <c r="G100" s="111"/>
      <c r="H100" s="111"/>
      <c r="I100" s="164"/>
      <c r="J100" s="111"/>
      <c r="K100" s="111"/>
      <c r="L100" s="111"/>
      <c r="M100" s="111"/>
      <c r="N100" s="111"/>
      <c r="O100" s="111"/>
      <c r="P100" s="111"/>
      <c r="Q100" s="111"/>
      <c r="R100" s="111"/>
      <c r="S100" s="676"/>
      <c r="T100" s="677"/>
      <c r="U100" s="676"/>
      <c r="V100" s="677"/>
      <c r="W100" s="111"/>
      <c r="X100" s="676"/>
      <c r="Y100" s="677"/>
      <c r="Z100" s="676"/>
      <c r="AA100" s="677"/>
      <c r="AB100" s="112"/>
      <c r="AC100" s="167"/>
      <c r="AD100" s="113">
        <f t="shared" si="10"/>
        <v>0</v>
      </c>
      <c r="AG100" s="312" t="s">
        <v>186</v>
      </c>
      <c r="AH100" s="321"/>
      <c r="AI100" s="321"/>
      <c r="AJ100" s="321"/>
      <c r="AK100" s="323" t="str">
        <f>IF(I100=SUMIFS('様式1-3 (2)'!$AD:$AD,'様式1-3 (2)'!$Z:$Z,AK$50,'様式1-3 (2)'!$AA:$AA,$AG100),"OK","不一致")</f>
        <v>OK</v>
      </c>
      <c r="AL100" s="321"/>
      <c r="AM100" s="321"/>
      <c r="AN100" s="321"/>
      <c r="AO100" s="321"/>
      <c r="AP100" s="321"/>
      <c r="AQ100" s="321"/>
      <c r="AR100" s="321"/>
      <c r="AS100" s="321"/>
      <c r="AT100" s="321"/>
      <c r="AU100" s="321"/>
      <c r="AV100" s="321"/>
      <c r="AW100" s="321"/>
      <c r="AX100" s="321"/>
      <c r="AY100" s="321"/>
      <c r="AZ100" s="321"/>
      <c r="BA100" s="325" t="str">
        <f>IF(AC100=SUMIFS('様式1-3 (2)'!$AD:$AD,'様式1-3 (2)'!$Z:$Z,BA$50,'様式1-3 (2)'!$AA:$AA,$AG100),"OK","不一致")</f>
        <v>OK</v>
      </c>
      <c r="BB100" s="113">
        <f t="shared" si="11"/>
        <v>0</v>
      </c>
    </row>
    <row r="101" spans="2:54" ht="24" customHeight="1" x14ac:dyDescent="0.15">
      <c r="B101" s="708" t="s">
        <v>187</v>
      </c>
      <c r="C101" s="709"/>
      <c r="D101" s="709"/>
      <c r="E101" s="710"/>
      <c r="F101" s="111"/>
      <c r="G101" s="111"/>
      <c r="H101" s="111"/>
      <c r="I101" s="111"/>
      <c r="J101" s="164"/>
      <c r="K101" s="111"/>
      <c r="L101" s="111"/>
      <c r="M101" s="111"/>
      <c r="N101" s="111"/>
      <c r="O101" s="111"/>
      <c r="P101" s="111"/>
      <c r="Q101" s="111"/>
      <c r="R101" s="163"/>
      <c r="S101" s="676"/>
      <c r="T101" s="677"/>
      <c r="U101" s="676"/>
      <c r="V101" s="677"/>
      <c r="W101" s="111"/>
      <c r="X101" s="676"/>
      <c r="Y101" s="677"/>
      <c r="Z101" s="676"/>
      <c r="AA101" s="677"/>
      <c r="AB101" s="112"/>
      <c r="AC101" s="167"/>
      <c r="AD101" s="113">
        <f t="shared" si="10"/>
        <v>0</v>
      </c>
      <c r="AG101" s="312" t="s">
        <v>187</v>
      </c>
      <c r="AH101" s="321"/>
      <c r="AI101" s="321"/>
      <c r="AJ101" s="321"/>
      <c r="AK101" s="321"/>
      <c r="AL101" s="323" t="str">
        <f>IF(J101=SUMIFS('様式1-3 (2)'!$AD:$AD,'様式1-3 (2)'!$Z:$Z,AL$50,'様式1-3 (2)'!$AA:$AA,$AG101),"OK","不一致")</f>
        <v>OK</v>
      </c>
      <c r="AM101" s="321"/>
      <c r="AN101" s="321"/>
      <c r="AO101" s="321"/>
      <c r="AP101" s="321"/>
      <c r="AQ101" s="321"/>
      <c r="AR101" s="321"/>
      <c r="AS101" s="321"/>
      <c r="AT101" s="323" t="str">
        <f>IF(R101=SUMIFS('様式1-3 (2)'!$AD:$AD,'様式1-3 (2)'!$Z:$Z,AT$50,'様式1-3 (2)'!$AA:$AA,$AG101),"OK","不一致")</f>
        <v>OK</v>
      </c>
      <c r="AU101" s="321"/>
      <c r="AV101" s="321"/>
      <c r="AW101" s="321"/>
      <c r="AX101" s="321"/>
      <c r="AY101" s="321"/>
      <c r="AZ101" s="321"/>
      <c r="BA101" s="325" t="str">
        <f>IF(AC101=SUMIFS('様式1-3 (2)'!$AD:$AD,'様式1-3 (2)'!$Z:$Z,BA$50,'様式1-3 (2)'!$AA:$AA,$AG101),"OK","不一致")</f>
        <v>OK</v>
      </c>
      <c r="BB101" s="113">
        <f t="shared" si="11"/>
        <v>0</v>
      </c>
    </row>
    <row r="102" spans="2:54" ht="24" customHeight="1" x14ac:dyDescent="0.15">
      <c r="B102" s="708" t="s">
        <v>188</v>
      </c>
      <c r="C102" s="709"/>
      <c r="D102" s="709"/>
      <c r="E102" s="710"/>
      <c r="F102" s="164"/>
      <c r="G102" s="111"/>
      <c r="H102" s="164"/>
      <c r="I102" s="111"/>
      <c r="J102" s="111"/>
      <c r="K102" s="111"/>
      <c r="L102" s="111"/>
      <c r="M102" s="111"/>
      <c r="N102" s="111"/>
      <c r="O102" s="111"/>
      <c r="P102" s="111"/>
      <c r="Q102" s="111"/>
      <c r="R102" s="111"/>
      <c r="S102" s="676"/>
      <c r="T102" s="677"/>
      <c r="U102" s="676"/>
      <c r="V102" s="677"/>
      <c r="W102" s="111"/>
      <c r="X102" s="676"/>
      <c r="Y102" s="677"/>
      <c r="Z102" s="676"/>
      <c r="AA102" s="677"/>
      <c r="AB102" s="112"/>
      <c r="AC102" s="167"/>
      <c r="AD102" s="113">
        <f t="shared" si="10"/>
        <v>0</v>
      </c>
      <c r="AG102" s="312" t="s">
        <v>188</v>
      </c>
      <c r="AH102" s="323" t="str">
        <f>IF(F102=SUMIFS('様式1-3 (2)'!$AD:$AD,'様式1-3 (2)'!$Z:$Z,AH$50,'様式1-3 (2)'!$AA:$AA,$AG102),"OK","不一致")</f>
        <v>OK</v>
      </c>
      <c r="AI102" s="321"/>
      <c r="AJ102" s="323" t="str">
        <f>IF(H102=SUMIFS('様式1-3 (2)'!$AD:$AD,'様式1-3 (2)'!$Z:$Z,AJ$50,'様式1-3 (2)'!$AA:$AA,$AG102),"OK","不一致")</f>
        <v>OK</v>
      </c>
      <c r="AK102" s="321"/>
      <c r="AL102" s="321"/>
      <c r="AM102" s="321"/>
      <c r="AN102" s="321"/>
      <c r="AO102" s="321"/>
      <c r="AP102" s="321"/>
      <c r="AQ102" s="321"/>
      <c r="AR102" s="321"/>
      <c r="AS102" s="321"/>
      <c r="AT102" s="321"/>
      <c r="AU102" s="321"/>
      <c r="AV102" s="321"/>
      <c r="AW102" s="321"/>
      <c r="AX102" s="321"/>
      <c r="AY102" s="321"/>
      <c r="AZ102" s="321"/>
      <c r="BA102" s="325" t="str">
        <f>IF(AC102=SUMIFS('様式1-3 (2)'!$AD:$AD,'様式1-3 (2)'!$Z:$Z,BA$50,'様式1-3 (2)'!$AA:$AA,$AG102),"OK","不一致")</f>
        <v>OK</v>
      </c>
      <c r="BB102" s="113">
        <f t="shared" si="11"/>
        <v>0</v>
      </c>
    </row>
    <row r="103" spans="2:54" ht="24" customHeight="1" x14ac:dyDescent="0.15">
      <c r="B103" s="708" t="s">
        <v>189</v>
      </c>
      <c r="C103" s="709"/>
      <c r="D103" s="709"/>
      <c r="E103" s="710"/>
      <c r="F103" s="164"/>
      <c r="G103" s="111"/>
      <c r="H103" s="164"/>
      <c r="I103" s="111"/>
      <c r="J103" s="111"/>
      <c r="K103" s="164"/>
      <c r="L103" s="111"/>
      <c r="M103" s="111"/>
      <c r="N103" s="111"/>
      <c r="O103" s="111"/>
      <c r="P103" s="111"/>
      <c r="Q103" s="111"/>
      <c r="R103" s="111"/>
      <c r="S103" s="682"/>
      <c r="T103" s="683"/>
      <c r="U103" s="676"/>
      <c r="V103" s="677"/>
      <c r="W103" s="111"/>
      <c r="X103" s="676"/>
      <c r="Y103" s="677"/>
      <c r="Z103" s="676"/>
      <c r="AA103" s="677"/>
      <c r="AB103" s="112"/>
      <c r="AC103" s="167"/>
      <c r="AD103" s="113">
        <f t="shared" si="10"/>
        <v>0</v>
      </c>
      <c r="AG103" s="312" t="s">
        <v>189</v>
      </c>
      <c r="AH103" s="323" t="str">
        <f>IF(F103=SUMIFS('様式1-3 (2)'!$AD:$AD,'様式1-3 (2)'!$Z:$Z,AH$50,'様式1-3 (2)'!$AA:$AA,$AG103),"OK","不一致")</f>
        <v>OK</v>
      </c>
      <c r="AI103" s="321"/>
      <c r="AJ103" s="323" t="str">
        <f>IF(H103=SUMIFS('様式1-3 (2)'!$AD:$AD,'様式1-3 (2)'!$Z:$Z,AJ$50,'様式1-3 (2)'!$AA:$AA,$AG103),"OK","不一致")</f>
        <v>OK</v>
      </c>
      <c r="AK103" s="321"/>
      <c r="AL103" s="321"/>
      <c r="AM103" s="323" t="str">
        <f>IF(K103=SUMIFS('様式1-3 (2)'!$AD:$AD,'様式1-3 (2)'!$Z:$Z,AM$50,'様式1-3 (2)'!$AA:$AA,$AG103),"OK","不一致")</f>
        <v>OK</v>
      </c>
      <c r="AN103" s="321"/>
      <c r="AO103" s="321"/>
      <c r="AP103" s="321"/>
      <c r="AQ103" s="321"/>
      <c r="AR103" s="321"/>
      <c r="AS103" s="321"/>
      <c r="AT103" s="321"/>
      <c r="AU103" s="293" t="str">
        <f>IF(S103=SUMIFS('様式1-3 (2)'!$AD:$AD,'様式1-3 (2)'!$Z:$Z,AU$50,'様式1-3 (2)'!$AA:$AA,$AG103),"OK","不一致")</f>
        <v>OK</v>
      </c>
      <c r="AV103" s="321"/>
      <c r="AW103" s="321"/>
      <c r="AX103" s="321"/>
      <c r="AY103" s="321"/>
      <c r="AZ103" s="321"/>
      <c r="BA103" s="325" t="str">
        <f>IF(AC103=SUMIFS('様式1-3 (2)'!$AD:$AD,'様式1-3 (2)'!$Z:$Z,BA$50,'様式1-3 (2)'!$AA:$AA,$AG103),"OK","不一致")</f>
        <v>OK</v>
      </c>
      <c r="BB103" s="113">
        <f t="shared" si="11"/>
        <v>0</v>
      </c>
    </row>
    <row r="104" spans="2:54" ht="24" customHeight="1" x14ac:dyDescent="0.15">
      <c r="B104" s="708" t="s">
        <v>190</v>
      </c>
      <c r="C104" s="709"/>
      <c r="D104" s="709"/>
      <c r="E104" s="710"/>
      <c r="F104" s="164"/>
      <c r="G104" s="111"/>
      <c r="H104" s="164"/>
      <c r="I104" s="111"/>
      <c r="J104" s="111"/>
      <c r="K104" s="111"/>
      <c r="L104" s="111"/>
      <c r="M104" s="111"/>
      <c r="N104" s="111"/>
      <c r="O104" s="111"/>
      <c r="P104" s="111"/>
      <c r="Q104" s="111"/>
      <c r="R104" s="111"/>
      <c r="S104" s="676"/>
      <c r="T104" s="677"/>
      <c r="U104" s="676"/>
      <c r="V104" s="677"/>
      <c r="W104" s="111"/>
      <c r="X104" s="676"/>
      <c r="Y104" s="677"/>
      <c r="Z104" s="676"/>
      <c r="AA104" s="677"/>
      <c r="AB104" s="112"/>
      <c r="AC104" s="167"/>
      <c r="AD104" s="113">
        <f t="shared" si="10"/>
        <v>0</v>
      </c>
      <c r="AG104" s="312" t="s">
        <v>190</v>
      </c>
      <c r="AH104" s="323" t="str">
        <f>IF(F104=SUMIFS('様式1-3 (2)'!$AD:$AD,'様式1-3 (2)'!$Z:$Z,AH$50,'様式1-3 (2)'!$AA:$AA,$AG104),"OK","不一致")</f>
        <v>OK</v>
      </c>
      <c r="AI104" s="321"/>
      <c r="AJ104" s="323" t="str">
        <f>IF(H104=SUMIFS('様式1-3 (2)'!$AD:$AD,'様式1-3 (2)'!$Z:$Z,AJ$50,'様式1-3 (2)'!$AA:$AA,$AG104),"OK","不一致")</f>
        <v>OK</v>
      </c>
      <c r="AK104" s="321"/>
      <c r="AL104" s="321"/>
      <c r="AM104" s="321"/>
      <c r="AN104" s="321"/>
      <c r="AO104" s="321"/>
      <c r="AP104" s="321"/>
      <c r="AQ104" s="321"/>
      <c r="AR104" s="321"/>
      <c r="AS104" s="321"/>
      <c r="AT104" s="321"/>
      <c r="AU104" s="321"/>
      <c r="AV104" s="321"/>
      <c r="AW104" s="321"/>
      <c r="AX104" s="321"/>
      <c r="AY104" s="321"/>
      <c r="AZ104" s="321"/>
      <c r="BA104" s="325" t="str">
        <f>IF(AC104=SUMIFS('様式1-3 (2)'!$AD:$AD,'様式1-3 (2)'!$Z:$Z,BA$50,'様式1-3 (2)'!$AA:$AA,$AG104),"OK","不一致")</f>
        <v>OK</v>
      </c>
      <c r="BB104" s="113">
        <f t="shared" si="11"/>
        <v>0</v>
      </c>
    </row>
    <row r="105" spans="2:54" ht="24" customHeight="1" x14ac:dyDescent="0.15">
      <c r="B105" s="708" t="s">
        <v>191</v>
      </c>
      <c r="C105" s="709"/>
      <c r="D105" s="709"/>
      <c r="E105" s="710"/>
      <c r="F105" s="111"/>
      <c r="G105" s="164"/>
      <c r="H105" s="111"/>
      <c r="I105" s="111"/>
      <c r="J105" s="111"/>
      <c r="K105" s="111"/>
      <c r="L105" s="111"/>
      <c r="M105" s="111"/>
      <c r="N105" s="111"/>
      <c r="O105" s="111"/>
      <c r="P105" s="111"/>
      <c r="Q105" s="111"/>
      <c r="R105" s="111"/>
      <c r="S105" s="676"/>
      <c r="T105" s="677"/>
      <c r="U105" s="676"/>
      <c r="V105" s="677"/>
      <c r="W105" s="111"/>
      <c r="X105" s="676"/>
      <c r="Y105" s="677"/>
      <c r="Z105" s="676"/>
      <c r="AA105" s="677"/>
      <c r="AB105" s="112"/>
      <c r="AC105" s="167"/>
      <c r="AD105" s="113">
        <f t="shared" si="10"/>
        <v>0</v>
      </c>
      <c r="AG105" s="312" t="s">
        <v>191</v>
      </c>
      <c r="AH105" s="321"/>
      <c r="AI105" s="323" t="str">
        <f>IF(G105=SUMIFS('様式1-3 (2)'!$AD:$AD,'様式1-3 (2)'!$Z:$Z,AI$50,'様式1-3 (2)'!$AA:$AA,$AG105),"OK","不一致")</f>
        <v>OK</v>
      </c>
      <c r="AJ105" s="321"/>
      <c r="AK105" s="321"/>
      <c r="AL105" s="321"/>
      <c r="AM105" s="321"/>
      <c r="AN105" s="321"/>
      <c r="AO105" s="321"/>
      <c r="AP105" s="321"/>
      <c r="AQ105" s="321"/>
      <c r="AR105" s="321"/>
      <c r="AS105" s="321"/>
      <c r="AT105" s="321"/>
      <c r="AU105" s="321"/>
      <c r="AV105" s="321"/>
      <c r="AW105" s="321"/>
      <c r="AX105" s="321"/>
      <c r="AY105" s="321"/>
      <c r="AZ105" s="321"/>
      <c r="BA105" s="325" t="str">
        <f>IF(AC105=SUMIFS('様式1-3 (2)'!$AD:$AD,'様式1-3 (2)'!$Z:$Z,BA$50,'様式1-3 (2)'!$AA:$AA,$AG105),"OK","不一致")</f>
        <v>OK</v>
      </c>
      <c r="BB105" s="113">
        <f t="shared" si="11"/>
        <v>0</v>
      </c>
    </row>
    <row r="106" spans="2:54" ht="24" customHeight="1" x14ac:dyDescent="0.15">
      <c r="B106" s="708" t="s">
        <v>192</v>
      </c>
      <c r="C106" s="709"/>
      <c r="D106" s="709"/>
      <c r="E106" s="710"/>
      <c r="F106" s="111"/>
      <c r="G106" s="111"/>
      <c r="H106" s="111"/>
      <c r="I106" s="111"/>
      <c r="J106" s="111"/>
      <c r="K106" s="111"/>
      <c r="L106" s="111"/>
      <c r="M106" s="164"/>
      <c r="N106" s="111"/>
      <c r="O106" s="111"/>
      <c r="P106" s="111"/>
      <c r="Q106" s="111"/>
      <c r="R106" s="111"/>
      <c r="S106" s="676"/>
      <c r="T106" s="677"/>
      <c r="U106" s="676"/>
      <c r="V106" s="677"/>
      <c r="W106" s="111"/>
      <c r="X106" s="676"/>
      <c r="Y106" s="677"/>
      <c r="Z106" s="676"/>
      <c r="AA106" s="677"/>
      <c r="AB106" s="112"/>
      <c r="AC106" s="167"/>
      <c r="AD106" s="113">
        <f t="shared" ref="AD106:AD117" si="12">SUM(F106:AC106)</f>
        <v>0</v>
      </c>
      <c r="AG106" s="312" t="s">
        <v>192</v>
      </c>
      <c r="AH106" s="321"/>
      <c r="AI106" s="321"/>
      <c r="AJ106" s="321"/>
      <c r="AK106" s="321"/>
      <c r="AL106" s="321"/>
      <c r="AM106" s="321"/>
      <c r="AN106" s="321"/>
      <c r="AO106" s="323" t="str">
        <f>IF(M106=SUMIFS('様式1-3 (2)'!$AD:$AD,'様式1-3 (2)'!$Z:$Z,AO$50,'様式1-3 (2)'!$AA:$AA,$AG106),"OK","不一致")</f>
        <v>OK</v>
      </c>
      <c r="AP106" s="321"/>
      <c r="AQ106" s="321"/>
      <c r="AR106" s="321"/>
      <c r="AS106" s="321"/>
      <c r="AT106" s="321"/>
      <c r="AU106" s="321"/>
      <c r="AV106" s="321"/>
      <c r="AW106" s="321"/>
      <c r="AX106" s="321"/>
      <c r="AY106" s="321"/>
      <c r="AZ106" s="321"/>
      <c r="BA106" s="325" t="str">
        <f>IF(AC106=SUMIFS('様式1-3 (2)'!$AD:$AD,'様式1-3 (2)'!$Z:$Z,BA$50,'様式1-3 (2)'!$AA:$AA,$AG106),"OK","不一致")</f>
        <v>OK</v>
      </c>
      <c r="BB106" s="113">
        <f t="shared" ref="BB106:BB121" si="13">SUM(AH106:BA106)</f>
        <v>0</v>
      </c>
    </row>
    <row r="107" spans="2:54" ht="24" customHeight="1" x14ac:dyDescent="0.15">
      <c r="B107" s="708" t="s">
        <v>193</v>
      </c>
      <c r="C107" s="709"/>
      <c r="D107" s="709"/>
      <c r="E107" s="710"/>
      <c r="F107" s="111"/>
      <c r="G107" s="111"/>
      <c r="H107" s="164"/>
      <c r="I107" s="111"/>
      <c r="J107" s="111"/>
      <c r="K107" s="111"/>
      <c r="L107" s="111"/>
      <c r="M107" s="111"/>
      <c r="N107" s="111"/>
      <c r="O107" s="111"/>
      <c r="P107" s="111"/>
      <c r="Q107" s="111"/>
      <c r="R107" s="111"/>
      <c r="S107" s="676"/>
      <c r="T107" s="677"/>
      <c r="U107" s="676"/>
      <c r="V107" s="677"/>
      <c r="W107" s="111"/>
      <c r="X107" s="676"/>
      <c r="Y107" s="677"/>
      <c r="Z107" s="676"/>
      <c r="AA107" s="677"/>
      <c r="AB107" s="112"/>
      <c r="AC107" s="167"/>
      <c r="AD107" s="113">
        <f t="shared" si="12"/>
        <v>0</v>
      </c>
      <c r="AG107" s="312" t="s">
        <v>193</v>
      </c>
      <c r="AH107" s="321"/>
      <c r="AI107" s="321"/>
      <c r="AJ107" s="323" t="str">
        <f>IF(H107=SUMIFS('様式1-3 (2)'!$AD:$AD,'様式1-3 (2)'!$Z:$Z,AJ$50,'様式1-3 (2)'!$AA:$AA,$AG107),"OK","不一致")</f>
        <v>OK</v>
      </c>
      <c r="AK107" s="321"/>
      <c r="AL107" s="321"/>
      <c r="AM107" s="321"/>
      <c r="AN107" s="321"/>
      <c r="AO107" s="321"/>
      <c r="AP107" s="321"/>
      <c r="AQ107" s="321"/>
      <c r="AR107" s="321"/>
      <c r="AS107" s="321"/>
      <c r="AT107" s="321"/>
      <c r="AU107" s="321"/>
      <c r="AV107" s="321"/>
      <c r="AW107" s="321"/>
      <c r="AX107" s="321"/>
      <c r="AY107" s="321"/>
      <c r="AZ107" s="321"/>
      <c r="BA107" s="325" t="str">
        <f>IF(AC107=SUMIFS('様式1-3 (2)'!$AD:$AD,'様式1-3 (2)'!$Z:$Z,BA$50,'様式1-3 (2)'!$AA:$AA,$AG107),"OK","不一致")</f>
        <v>OK</v>
      </c>
      <c r="BB107" s="113">
        <f t="shared" si="13"/>
        <v>0</v>
      </c>
    </row>
    <row r="108" spans="2:54" ht="24" customHeight="1" x14ac:dyDescent="0.15">
      <c r="B108" s="708" t="s">
        <v>194</v>
      </c>
      <c r="C108" s="709"/>
      <c r="D108" s="709"/>
      <c r="E108" s="710"/>
      <c r="F108" s="111"/>
      <c r="G108" s="111"/>
      <c r="H108" s="164"/>
      <c r="I108" s="111"/>
      <c r="J108" s="111"/>
      <c r="K108" s="111"/>
      <c r="L108" s="111"/>
      <c r="M108" s="111"/>
      <c r="N108" s="111"/>
      <c r="O108" s="111"/>
      <c r="P108" s="111"/>
      <c r="Q108" s="111"/>
      <c r="R108" s="111"/>
      <c r="S108" s="676"/>
      <c r="T108" s="677"/>
      <c r="U108" s="676"/>
      <c r="V108" s="677"/>
      <c r="W108" s="111"/>
      <c r="X108" s="676"/>
      <c r="Y108" s="677"/>
      <c r="Z108" s="676"/>
      <c r="AA108" s="677"/>
      <c r="AB108" s="112"/>
      <c r="AC108" s="167"/>
      <c r="AD108" s="113">
        <f t="shared" si="12"/>
        <v>0</v>
      </c>
      <c r="AG108" s="312" t="s">
        <v>194</v>
      </c>
      <c r="AH108" s="321"/>
      <c r="AI108" s="321"/>
      <c r="AJ108" s="323" t="str">
        <f>IF(H108=SUMIFS('様式1-3 (2)'!$AD:$AD,'様式1-3 (2)'!$Z:$Z,AJ$50,'様式1-3 (2)'!$AA:$AA,$AG108),"OK","不一致")</f>
        <v>OK</v>
      </c>
      <c r="AK108" s="321"/>
      <c r="AL108" s="321"/>
      <c r="AM108" s="321"/>
      <c r="AN108" s="321"/>
      <c r="AO108" s="321"/>
      <c r="AP108" s="321"/>
      <c r="AQ108" s="321"/>
      <c r="AR108" s="321"/>
      <c r="AS108" s="321"/>
      <c r="AT108" s="321"/>
      <c r="AU108" s="321"/>
      <c r="AV108" s="321"/>
      <c r="AW108" s="321"/>
      <c r="AX108" s="321"/>
      <c r="AY108" s="321"/>
      <c r="AZ108" s="321"/>
      <c r="BA108" s="325" t="str">
        <f>IF(AC108=SUMIFS('様式1-3 (2)'!$AD:$AD,'様式1-3 (2)'!$Z:$Z,BA$50,'様式1-3 (2)'!$AA:$AA,$AG108),"OK","不一致")</f>
        <v>OK</v>
      </c>
      <c r="BB108" s="113">
        <f t="shared" si="13"/>
        <v>0</v>
      </c>
    </row>
    <row r="109" spans="2:54" ht="24" customHeight="1" x14ac:dyDescent="0.15">
      <c r="B109" s="708" t="s">
        <v>151</v>
      </c>
      <c r="C109" s="709"/>
      <c r="D109" s="709"/>
      <c r="E109" s="710"/>
      <c r="F109" s="111"/>
      <c r="G109" s="111"/>
      <c r="H109" s="168"/>
      <c r="I109" s="111"/>
      <c r="J109" s="111"/>
      <c r="K109" s="111"/>
      <c r="L109" s="111"/>
      <c r="M109" s="111"/>
      <c r="N109" s="164"/>
      <c r="O109" s="111"/>
      <c r="P109" s="111"/>
      <c r="Q109" s="111"/>
      <c r="R109" s="111"/>
      <c r="S109" s="676"/>
      <c r="T109" s="677"/>
      <c r="U109" s="676"/>
      <c r="V109" s="677"/>
      <c r="W109" s="111"/>
      <c r="X109" s="676"/>
      <c r="Y109" s="677"/>
      <c r="Z109" s="676"/>
      <c r="AA109" s="677"/>
      <c r="AB109" s="112"/>
      <c r="AC109" s="167"/>
      <c r="AD109" s="113">
        <f t="shared" si="12"/>
        <v>0</v>
      </c>
      <c r="AG109" s="312" t="s">
        <v>151</v>
      </c>
      <c r="AH109" s="321"/>
      <c r="AI109" s="321"/>
      <c r="AJ109" s="326"/>
      <c r="AK109" s="321"/>
      <c r="AL109" s="321"/>
      <c r="AM109" s="321"/>
      <c r="AN109" s="321"/>
      <c r="AO109" s="321"/>
      <c r="AP109" s="323" t="str">
        <f>IF(N109=SUMIFS('様式1-3 (2)'!$AD:$AD,'様式1-3 (2)'!$Z:$Z,AP$50,'様式1-3 (2)'!$AA:$AA,$AG109),"OK","不一致")</f>
        <v>OK</v>
      </c>
      <c r="AQ109" s="321"/>
      <c r="AR109" s="321"/>
      <c r="AS109" s="321"/>
      <c r="AT109" s="321"/>
      <c r="AU109" s="321"/>
      <c r="AV109" s="321"/>
      <c r="AW109" s="321"/>
      <c r="AX109" s="321"/>
      <c r="AY109" s="321"/>
      <c r="AZ109" s="321"/>
      <c r="BA109" s="325" t="str">
        <f>IF(AC109=SUMIFS('様式1-3 (2)'!$AD:$AD,'様式1-3 (2)'!$Z:$Z,BA$50,'様式1-3 (2)'!$AA:$AA,$AG109),"OK","不一致")</f>
        <v>OK</v>
      </c>
      <c r="BB109" s="113">
        <f t="shared" si="13"/>
        <v>0</v>
      </c>
    </row>
    <row r="110" spans="2:54" ht="24" customHeight="1" x14ac:dyDescent="0.15">
      <c r="B110" s="708" t="s">
        <v>195</v>
      </c>
      <c r="C110" s="709"/>
      <c r="D110" s="709"/>
      <c r="E110" s="710"/>
      <c r="F110" s="111"/>
      <c r="G110" s="111"/>
      <c r="H110" s="164"/>
      <c r="I110" s="111"/>
      <c r="J110" s="111"/>
      <c r="K110" s="111"/>
      <c r="L110" s="111"/>
      <c r="M110" s="111"/>
      <c r="N110" s="111"/>
      <c r="O110" s="164"/>
      <c r="P110" s="111"/>
      <c r="Q110" s="111"/>
      <c r="R110" s="111"/>
      <c r="S110" s="676"/>
      <c r="T110" s="677"/>
      <c r="U110" s="676"/>
      <c r="V110" s="677"/>
      <c r="W110" s="111"/>
      <c r="X110" s="676"/>
      <c r="Y110" s="677"/>
      <c r="Z110" s="676"/>
      <c r="AA110" s="677"/>
      <c r="AB110" s="112"/>
      <c r="AC110" s="167"/>
      <c r="AD110" s="113">
        <f t="shared" si="12"/>
        <v>0</v>
      </c>
      <c r="AG110" s="312" t="s">
        <v>195</v>
      </c>
      <c r="AH110" s="321"/>
      <c r="AI110" s="321"/>
      <c r="AJ110" s="323" t="str">
        <f>IF(H110=SUMIFS('様式1-3 (2)'!$AD:$AD,'様式1-3 (2)'!$Z:$Z,AJ$50,'様式1-3 (2)'!$AA:$AA,$AG110),"OK","不一致")</f>
        <v>OK</v>
      </c>
      <c r="AK110" s="321"/>
      <c r="AL110" s="321"/>
      <c r="AM110" s="321"/>
      <c r="AN110" s="321"/>
      <c r="AO110" s="321"/>
      <c r="AP110" s="321"/>
      <c r="AQ110" s="323" t="str">
        <f>IF(O110=SUMIFS('様式1-3 (2)'!$AD:$AD,'様式1-3 (2)'!$Z:$Z,AQ$50,'様式1-3 (2)'!$AA:$AA,$AG110),"OK","不一致")</f>
        <v>OK</v>
      </c>
      <c r="AR110" s="321"/>
      <c r="AS110" s="321"/>
      <c r="AT110" s="321"/>
      <c r="AU110" s="321"/>
      <c r="AV110" s="321"/>
      <c r="AW110" s="321"/>
      <c r="AX110" s="321"/>
      <c r="AY110" s="321"/>
      <c r="AZ110" s="321"/>
      <c r="BA110" s="325" t="str">
        <f>IF(AC110=SUMIFS('様式1-3 (2)'!$AD:$AD,'様式1-3 (2)'!$Z:$Z,BA$50,'様式1-3 (2)'!$AA:$AA,$AG110),"OK","不一致")</f>
        <v>OK</v>
      </c>
      <c r="BB110" s="113">
        <f t="shared" si="13"/>
        <v>0</v>
      </c>
    </row>
    <row r="111" spans="2:54" ht="24" customHeight="1" x14ac:dyDescent="0.15">
      <c r="B111" s="708" t="s">
        <v>196</v>
      </c>
      <c r="C111" s="709"/>
      <c r="D111" s="709"/>
      <c r="E111" s="710"/>
      <c r="F111" s="111"/>
      <c r="G111" s="111"/>
      <c r="H111" s="164"/>
      <c r="I111" s="111"/>
      <c r="J111" s="111"/>
      <c r="K111" s="111"/>
      <c r="L111" s="111"/>
      <c r="M111" s="111"/>
      <c r="N111" s="111"/>
      <c r="O111" s="111"/>
      <c r="P111" s="111"/>
      <c r="Q111" s="111"/>
      <c r="R111" s="111"/>
      <c r="S111" s="676"/>
      <c r="T111" s="677"/>
      <c r="U111" s="676"/>
      <c r="V111" s="677"/>
      <c r="W111" s="111"/>
      <c r="X111" s="676"/>
      <c r="Y111" s="677"/>
      <c r="Z111" s="676"/>
      <c r="AA111" s="677"/>
      <c r="AB111" s="112"/>
      <c r="AC111" s="167"/>
      <c r="AD111" s="113">
        <f t="shared" si="12"/>
        <v>0</v>
      </c>
      <c r="AG111" s="312" t="s">
        <v>196</v>
      </c>
      <c r="AH111" s="321"/>
      <c r="AI111" s="321"/>
      <c r="AJ111" s="323" t="str">
        <f>IF(H111=SUMIFS('様式1-3 (2)'!$AD:$AD,'様式1-3 (2)'!$Z:$Z,AJ$50,'様式1-3 (2)'!$AA:$AA,$AG111),"OK","不一致")</f>
        <v>OK</v>
      </c>
      <c r="AK111" s="321"/>
      <c r="AL111" s="321"/>
      <c r="AM111" s="321"/>
      <c r="AN111" s="321"/>
      <c r="AO111" s="321"/>
      <c r="AP111" s="321"/>
      <c r="AQ111" s="321"/>
      <c r="AR111" s="321"/>
      <c r="AS111" s="321"/>
      <c r="AT111" s="321"/>
      <c r="AU111" s="321"/>
      <c r="AV111" s="321"/>
      <c r="AW111" s="321"/>
      <c r="AX111" s="321"/>
      <c r="AY111" s="321"/>
      <c r="AZ111" s="321"/>
      <c r="BA111" s="325" t="str">
        <f>IF(AC111=SUMIFS('様式1-3 (2)'!$AD:$AD,'様式1-3 (2)'!$Z:$Z,BA$50,'様式1-3 (2)'!$AA:$AA,$AG111),"OK","不一致")</f>
        <v>OK</v>
      </c>
      <c r="BB111" s="113">
        <f t="shared" si="13"/>
        <v>0</v>
      </c>
    </row>
    <row r="112" spans="2:54" ht="24" customHeight="1" x14ac:dyDescent="0.15">
      <c r="B112" s="708" t="s">
        <v>197</v>
      </c>
      <c r="C112" s="709"/>
      <c r="D112" s="709"/>
      <c r="E112" s="710"/>
      <c r="F112" s="111"/>
      <c r="G112" s="111"/>
      <c r="H112" s="111"/>
      <c r="I112" s="111"/>
      <c r="J112" s="111"/>
      <c r="K112" s="111"/>
      <c r="L112" s="111"/>
      <c r="M112" s="111"/>
      <c r="N112" s="111"/>
      <c r="O112" s="111"/>
      <c r="P112" s="111"/>
      <c r="Q112" s="111"/>
      <c r="R112" s="111"/>
      <c r="S112" s="682"/>
      <c r="T112" s="683"/>
      <c r="U112" s="676"/>
      <c r="V112" s="677"/>
      <c r="W112" s="111"/>
      <c r="X112" s="676"/>
      <c r="Y112" s="677"/>
      <c r="Z112" s="676"/>
      <c r="AA112" s="677"/>
      <c r="AB112" s="112"/>
      <c r="AC112" s="167"/>
      <c r="AD112" s="113">
        <f t="shared" si="12"/>
        <v>0</v>
      </c>
      <c r="AG112" s="312" t="s">
        <v>197</v>
      </c>
      <c r="AH112" s="321"/>
      <c r="AI112" s="321"/>
      <c r="AJ112" s="321"/>
      <c r="AK112" s="321"/>
      <c r="AL112" s="321"/>
      <c r="AM112" s="321"/>
      <c r="AN112" s="321"/>
      <c r="AO112" s="321"/>
      <c r="AP112" s="321"/>
      <c r="AQ112" s="321"/>
      <c r="AR112" s="321"/>
      <c r="AS112" s="321"/>
      <c r="AT112" s="321"/>
      <c r="AU112" s="293" t="str">
        <f>IF(S112=SUMIFS('様式1-3 (2)'!$AD:$AD,'様式1-3 (2)'!$Z:$Z,AU$50,'様式1-3 (2)'!$AA:$AA,$AG112),"OK","不一致")</f>
        <v>OK</v>
      </c>
      <c r="AV112" s="321"/>
      <c r="AW112" s="321"/>
      <c r="AX112" s="321"/>
      <c r="AY112" s="321"/>
      <c r="AZ112" s="321"/>
      <c r="BA112" s="325" t="str">
        <f>IF(AC112=SUMIFS('様式1-3 (2)'!$AD:$AD,'様式1-3 (2)'!$Z:$Z,BA$50,'様式1-3 (2)'!$AA:$AA,$AG112),"OK","不一致")</f>
        <v>OK</v>
      </c>
      <c r="BB112" s="113">
        <f t="shared" si="13"/>
        <v>0</v>
      </c>
    </row>
    <row r="113" spans="2:54" ht="24" customHeight="1" x14ac:dyDescent="0.15">
      <c r="B113" s="708" t="s">
        <v>198</v>
      </c>
      <c r="C113" s="709"/>
      <c r="D113" s="709"/>
      <c r="E113" s="710"/>
      <c r="F113" s="111"/>
      <c r="G113" s="111"/>
      <c r="H113" s="111"/>
      <c r="I113" s="111"/>
      <c r="J113" s="164"/>
      <c r="K113" s="111"/>
      <c r="L113" s="111"/>
      <c r="M113" s="111"/>
      <c r="N113" s="111"/>
      <c r="O113" s="111"/>
      <c r="P113" s="111"/>
      <c r="Q113" s="111"/>
      <c r="R113" s="111"/>
      <c r="S113" s="676"/>
      <c r="T113" s="677"/>
      <c r="U113" s="676"/>
      <c r="V113" s="677"/>
      <c r="W113" s="111"/>
      <c r="X113" s="676"/>
      <c r="Y113" s="677"/>
      <c r="Z113" s="676"/>
      <c r="AA113" s="677"/>
      <c r="AB113" s="112"/>
      <c r="AC113" s="167"/>
      <c r="AD113" s="113">
        <f t="shared" si="12"/>
        <v>0</v>
      </c>
      <c r="AG113" s="312" t="s">
        <v>198</v>
      </c>
      <c r="AH113" s="321"/>
      <c r="AI113" s="321"/>
      <c r="AJ113" s="321"/>
      <c r="AK113" s="321"/>
      <c r="AL113" s="323" t="str">
        <f>IF(J113=SUMIFS('様式1-3 (2)'!$AD:$AD,'様式1-3 (2)'!$Z:$Z,AL$50,'様式1-3 (2)'!$AA:$AA,$AG113),"OK","不一致")</f>
        <v>OK</v>
      </c>
      <c r="AM113" s="321"/>
      <c r="AN113" s="321"/>
      <c r="AO113" s="321"/>
      <c r="AP113" s="321"/>
      <c r="AQ113" s="321"/>
      <c r="AR113" s="321"/>
      <c r="AS113" s="321"/>
      <c r="AT113" s="321"/>
      <c r="AU113" s="321"/>
      <c r="AV113" s="321"/>
      <c r="AW113" s="321"/>
      <c r="AX113" s="321"/>
      <c r="AY113" s="321"/>
      <c r="AZ113" s="321"/>
      <c r="BA113" s="325" t="str">
        <f>IF(AC113=SUMIFS('様式1-3 (2)'!$AD:$AD,'様式1-3 (2)'!$Z:$Z,BA$50,'様式1-3 (2)'!$AA:$AA,$AG113),"OK","不一致")</f>
        <v>OK</v>
      </c>
      <c r="BB113" s="113">
        <f t="shared" si="13"/>
        <v>0</v>
      </c>
    </row>
    <row r="114" spans="2:54" ht="24" customHeight="1" x14ac:dyDescent="0.15">
      <c r="B114" s="708" t="s">
        <v>199</v>
      </c>
      <c r="C114" s="709"/>
      <c r="D114" s="709"/>
      <c r="E114" s="710"/>
      <c r="F114" s="111"/>
      <c r="G114" s="111"/>
      <c r="H114" s="111"/>
      <c r="I114" s="111"/>
      <c r="J114" s="111"/>
      <c r="K114" s="111"/>
      <c r="L114" s="111"/>
      <c r="M114" s="111"/>
      <c r="N114" s="111"/>
      <c r="O114" s="111"/>
      <c r="P114" s="111"/>
      <c r="Q114" s="111"/>
      <c r="R114" s="111"/>
      <c r="S114" s="676"/>
      <c r="T114" s="677"/>
      <c r="U114" s="682"/>
      <c r="V114" s="683"/>
      <c r="W114" s="111"/>
      <c r="X114" s="676"/>
      <c r="Y114" s="677"/>
      <c r="Z114" s="676"/>
      <c r="AA114" s="677"/>
      <c r="AB114" s="112"/>
      <c r="AC114" s="167"/>
      <c r="AD114" s="113">
        <f t="shared" si="12"/>
        <v>0</v>
      </c>
      <c r="AG114" s="312" t="s">
        <v>199</v>
      </c>
      <c r="AH114" s="321"/>
      <c r="AI114" s="321"/>
      <c r="AJ114" s="321"/>
      <c r="AK114" s="321"/>
      <c r="AL114" s="321"/>
      <c r="AM114" s="321"/>
      <c r="AN114" s="321"/>
      <c r="AO114" s="321"/>
      <c r="AP114" s="321"/>
      <c r="AQ114" s="321"/>
      <c r="AR114" s="321"/>
      <c r="AS114" s="321"/>
      <c r="AT114" s="321"/>
      <c r="AU114" s="321"/>
      <c r="AV114" s="293" t="str">
        <f>IF(U114=SUMIFS('様式1-3 (2)'!$AD:$AD,'様式1-3 (2)'!$Z:$Z,AV$50,'様式1-3 (2)'!$AA:$AA,$AG114),"OK","不一致")</f>
        <v>OK</v>
      </c>
      <c r="AW114" s="321"/>
      <c r="AX114" s="321"/>
      <c r="AY114" s="321"/>
      <c r="AZ114" s="321"/>
      <c r="BA114" s="325" t="str">
        <f>IF(AC114=SUMIFS('様式1-3 (2)'!$AD:$AD,'様式1-3 (2)'!$Z:$Z,BA$50,'様式1-3 (2)'!$AA:$AA,$AG114),"OK","不一致")</f>
        <v>OK</v>
      </c>
      <c r="BB114" s="113">
        <f t="shared" si="13"/>
        <v>0</v>
      </c>
    </row>
    <row r="115" spans="2:54" ht="24" customHeight="1" x14ac:dyDescent="0.15">
      <c r="B115" s="708" t="s">
        <v>200</v>
      </c>
      <c r="C115" s="709"/>
      <c r="D115" s="709"/>
      <c r="E115" s="710"/>
      <c r="F115" s="111"/>
      <c r="G115" s="111"/>
      <c r="H115" s="111"/>
      <c r="I115" s="111"/>
      <c r="J115" s="111"/>
      <c r="K115" s="111"/>
      <c r="L115" s="111"/>
      <c r="M115" s="111"/>
      <c r="N115" s="111"/>
      <c r="O115" s="111"/>
      <c r="P115" s="111"/>
      <c r="Q115" s="111"/>
      <c r="R115" s="111"/>
      <c r="S115" s="676"/>
      <c r="T115" s="677"/>
      <c r="U115" s="676"/>
      <c r="V115" s="677"/>
      <c r="W115" s="163"/>
      <c r="X115" s="676"/>
      <c r="Y115" s="677"/>
      <c r="Z115" s="676"/>
      <c r="AA115" s="677"/>
      <c r="AB115" s="112"/>
      <c r="AC115" s="167"/>
      <c r="AD115" s="113">
        <f t="shared" si="12"/>
        <v>0</v>
      </c>
      <c r="AG115" s="312" t="s">
        <v>200</v>
      </c>
      <c r="AH115" s="321"/>
      <c r="AI115" s="321"/>
      <c r="AJ115" s="321"/>
      <c r="AK115" s="321"/>
      <c r="AL115" s="321"/>
      <c r="AM115" s="321"/>
      <c r="AN115" s="321"/>
      <c r="AO115" s="321"/>
      <c r="AP115" s="321"/>
      <c r="AQ115" s="321"/>
      <c r="AR115" s="321"/>
      <c r="AS115" s="321"/>
      <c r="AT115" s="321"/>
      <c r="AU115" s="321"/>
      <c r="AV115" s="321"/>
      <c r="AW115" s="323" t="str">
        <f>IF(W115=SUMIFS('様式1-3 (2)'!$AD:$AD,'様式1-3 (2)'!$Z:$Z,AW$50,'様式1-3 (2)'!$AA:$AA,$AG115),"OK","不一致")</f>
        <v>OK</v>
      </c>
      <c r="AX115" s="321"/>
      <c r="AY115" s="321"/>
      <c r="AZ115" s="321"/>
      <c r="BA115" s="325" t="str">
        <f>IF(AC115=SUMIFS('様式1-3 (2)'!$AD:$AD,'様式1-3 (2)'!$Z:$Z,BA$50,'様式1-3 (2)'!$AA:$AA,$AG115),"OK","不一致")</f>
        <v>OK</v>
      </c>
      <c r="BB115" s="113">
        <f t="shared" si="13"/>
        <v>0</v>
      </c>
    </row>
    <row r="116" spans="2:54" ht="24" customHeight="1" x14ac:dyDescent="0.15">
      <c r="B116" s="708" t="s">
        <v>201</v>
      </c>
      <c r="C116" s="709"/>
      <c r="D116" s="709"/>
      <c r="E116" s="710"/>
      <c r="F116" s="111"/>
      <c r="G116" s="111"/>
      <c r="H116" s="111"/>
      <c r="I116" s="111"/>
      <c r="J116" s="111"/>
      <c r="K116" s="111"/>
      <c r="L116" s="111"/>
      <c r="M116" s="111"/>
      <c r="N116" s="111"/>
      <c r="O116" s="111"/>
      <c r="P116" s="111"/>
      <c r="Q116" s="111"/>
      <c r="R116" s="163"/>
      <c r="S116" s="676"/>
      <c r="T116" s="677"/>
      <c r="U116" s="676"/>
      <c r="V116" s="677"/>
      <c r="W116" s="111"/>
      <c r="X116" s="682"/>
      <c r="Y116" s="683"/>
      <c r="Z116" s="676"/>
      <c r="AA116" s="677"/>
      <c r="AB116" s="112"/>
      <c r="AC116" s="167"/>
      <c r="AD116" s="113">
        <f t="shared" si="12"/>
        <v>0</v>
      </c>
      <c r="AG116" s="312" t="s">
        <v>201</v>
      </c>
      <c r="AH116" s="321"/>
      <c r="AI116" s="321"/>
      <c r="AJ116" s="321"/>
      <c r="AK116" s="321"/>
      <c r="AL116" s="321"/>
      <c r="AM116" s="321"/>
      <c r="AN116" s="321"/>
      <c r="AO116" s="321"/>
      <c r="AP116" s="321"/>
      <c r="AQ116" s="321"/>
      <c r="AR116" s="321"/>
      <c r="AS116" s="321"/>
      <c r="AT116" s="323" t="str">
        <f>IF(R116=SUMIFS('様式1-3 (2)'!$AD:$AD,'様式1-3 (2)'!$Z:$Z,AT$50,'様式1-3 (2)'!$AA:$AA,$AG116),"OK","不一致")</f>
        <v>OK</v>
      </c>
      <c r="AU116" s="321"/>
      <c r="AV116" s="321"/>
      <c r="AW116" s="321"/>
      <c r="AX116" s="293" t="str">
        <f>IF(X116=SUMIFS('様式1-3 (2)'!$AD:$AD,'様式1-3 (2)'!$Z:$Z,AX$50,'様式1-3 (2)'!$AA:$AA,$AG116),"OK","不一致")</f>
        <v>OK</v>
      </c>
      <c r="AY116" s="321"/>
      <c r="AZ116" s="321"/>
      <c r="BA116" s="325" t="str">
        <f>IF(AC116=SUMIFS('様式1-3 (2)'!$AD:$AD,'様式1-3 (2)'!$Z:$Z,BA$50,'様式1-3 (2)'!$AA:$AA,$AG116),"OK","不一致")</f>
        <v>OK</v>
      </c>
      <c r="BB116" s="113">
        <f t="shared" si="13"/>
        <v>0</v>
      </c>
    </row>
    <row r="117" spans="2:54" ht="24" customHeight="1" x14ac:dyDescent="0.15">
      <c r="B117" s="708" t="s">
        <v>202</v>
      </c>
      <c r="C117" s="709"/>
      <c r="D117" s="709"/>
      <c r="E117" s="710"/>
      <c r="F117" s="111"/>
      <c r="G117" s="111"/>
      <c r="H117" s="164"/>
      <c r="I117" s="111"/>
      <c r="J117" s="111"/>
      <c r="K117" s="111"/>
      <c r="L117" s="111"/>
      <c r="M117" s="111"/>
      <c r="N117" s="111"/>
      <c r="O117" s="111"/>
      <c r="P117" s="111"/>
      <c r="Q117" s="111"/>
      <c r="R117" s="111"/>
      <c r="S117" s="676"/>
      <c r="T117" s="677"/>
      <c r="U117" s="676"/>
      <c r="V117" s="677"/>
      <c r="W117" s="111"/>
      <c r="X117" s="676"/>
      <c r="Y117" s="677"/>
      <c r="Z117" s="676"/>
      <c r="AA117" s="677"/>
      <c r="AB117" s="112"/>
      <c r="AC117" s="167"/>
      <c r="AD117" s="113">
        <f t="shared" si="12"/>
        <v>0</v>
      </c>
      <c r="AG117" s="312" t="s">
        <v>202</v>
      </c>
      <c r="AH117" s="321"/>
      <c r="AI117" s="321"/>
      <c r="AJ117" s="323" t="str">
        <f>IF(H117=SUMIFS('様式1-3 (2)'!$AD:$AD,'様式1-3 (2)'!$Z:$Z,AJ$50,'様式1-3 (2)'!$AA:$AA,$AG117),"OK","不一致")</f>
        <v>OK</v>
      </c>
      <c r="AK117" s="321"/>
      <c r="AL117" s="321"/>
      <c r="AM117" s="321"/>
      <c r="AN117" s="321"/>
      <c r="AO117" s="321"/>
      <c r="AP117" s="321"/>
      <c r="AQ117" s="321"/>
      <c r="AR117" s="321"/>
      <c r="AS117" s="321"/>
      <c r="AT117" s="321"/>
      <c r="AU117" s="321"/>
      <c r="AV117" s="321"/>
      <c r="AW117" s="321"/>
      <c r="AX117" s="321"/>
      <c r="AY117" s="321"/>
      <c r="AZ117" s="321"/>
      <c r="BA117" s="325" t="str">
        <f>IF(AC117=SUMIFS('様式1-3 (2)'!$AD:$AD,'様式1-3 (2)'!$Z:$Z,BA$50,'様式1-3 (2)'!$AA:$AA,$AG117),"OK","不一致")</f>
        <v>OK</v>
      </c>
      <c r="BB117" s="113">
        <f t="shared" si="13"/>
        <v>0</v>
      </c>
    </row>
    <row r="118" spans="2:54" ht="24" customHeight="1" x14ac:dyDescent="0.15">
      <c r="B118" s="708" t="s">
        <v>203</v>
      </c>
      <c r="C118" s="709"/>
      <c r="D118" s="709"/>
      <c r="E118" s="710"/>
      <c r="F118" s="111"/>
      <c r="G118" s="111"/>
      <c r="H118" s="111"/>
      <c r="I118" s="111"/>
      <c r="J118" s="111"/>
      <c r="K118" s="111"/>
      <c r="L118" s="111"/>
      <c r="M118" s="111"/>
      <c r="N118" s="111"/>
      <c r="O118" s="111"/>
      <c r="P118" s="111"/>
      <c r="Q118" s="111"/>
      <c r="R118" s="111"/>
      <c r="S118" s="676"/>
      <c r="T118" s="677"/>
      <c r="U118" s="676"/>
      <c r="V118" s="677"/>
      <c r="W118" s="111"/>
      <c r="X118" s="676"/>
      <c r="Y118" s="677"/>
      <c r="Z118" s="676"/>
      <c r="AA118" s="677"/>
      <c r="AB118" s="165"/>
      <c r="AC118" s="167"/>
      <c r="AD118" s="113">
        <f>SUM(F118:AC118)</f>
        <v>0</v>
      </c>
      <c r="AG118" s="312" t="s">
        <v>203</v>
      </c>
      <c r="AH118" s="321"/>
      <c r="AI118" s="321"/>
      <c r="AJ118" s="321"/>
      <c r="AK118" s="321"/>
      <c r="AL118" s="321"/>
      <c r="AM118" s="321"/>
      <c r="AN118" s="321"/>
      <c r="AO118" s="321"/>
      <c r="AP118" s="321"/>
      <c r="AQ118" s="321"/>
      <c r="AR118" s="321"/>
      <c r="AS118" s="321"/>
      <c r="AT118" s="321"/>
      <c r="AU118" s="321"/>
      <c r="AV118" s="321"/>
      <c r="AW118" s="321"/>
      <c r="AX118" s="321"/>
      <c r="AY118" s="321"/>
      <c r="AZ118" s="323" t="str">
        <f>IF(AB118=SUMIFS('様式1-3 (2)'!$AD:$AD,'様式1-3 (2)'!$Z:$Z,AZ$50,'様式1-3 (2)'!$AA:$AA,$AG118),"OK","不一致")</f>
        <v>OK</v>
      </c>
      <c r="BA118" s="325" t="str">
        <f>IF(AC118=SUMIFS('様式1-3 (2)'!$AD:$AD,'様式1-3 (2)'!$Z:$Z,BA$50,'様式1-3 (2)'!$AA:$AA,$AG118),"OK","不一致")</f>
        <v>OK</v>
      </c>
      <c r="BB118" s="113">
        <f t="shared" si="13"/>
        <v>0</v>
      </c>
    </row>
    <row r="119" spans="2:54" ht="24" customHeight="1" x14ac:dyDescent="0.15">
      <c r="B119" s="708" t="s">
        <v>204</v>
      </c>
      <c r="C119" s="709"/>
      <c r="D119" s="709"/>
      <c r="E119" s="710"/>
      <c r="F119" s="111"/>
      <c r="G119" s="111"/>
      <c r="H119" s="111"/>
      <c r="I119" s="164"/>
      <c r="J119" s="164"/>
      <c r="K119" s="111"/>
      <c r="L119" s="111"/>
      <c r="M119" s="111"/>
      <c r="N119" s="111"/>
      <c r="O119" s="111"/>
      <c r="P119" s="111"/>
      <c r="Q119" s="111"/>
      <c r="R119" s="111"/>
      <c r="S119" s="676"/>
      <c r="T119" s="677"/>
      <c r="U119" s="676"/>
      <c r="V119" s="677"/>
      <c r="W119" s="111"/>
      <c r="X119" s="676"/>
      <c r="Y119" s="677"/>
      <c r="Z119" s="676"/>
      <c r="AA119" s="677"/>
      <c r="AB119" s="112"/>
      <c r="AC119" s="167"/>
      <c r="AD119" s="113">
        <f>SUM(F119:AC119)</f>
        <v>0</v>
      </c>
      <c r="AG119" s="312" t="s">
        <v>204</v>
      </c>
      <c r="AH119" s="321"/>
      <c r="AI119" s="321"/>
      <c r="AJ119" s="321"/>
      <c r="AK119" s="323" t="str">
        <f>IF(I119=SUMIFS('様式1-3 (2)'!$AD:$AD,'様式1-3 (2)'!$Z:$Z,AK$50,'様式1-3 (2)'!$AA:$AA,$AG119),"OK","不一致")</f>
        <v>OK</v>
      </c>
      <c r="AL119" s="323" t="str">
        <f>IF(J119=SUMIFS('様式1-3 (2)'!$AD:$AD,'様式1-3 (2)'!$Z:$Z,AL$50,'様式1-3 (2)'!$AA:$AA,$AG119),"OK","不一致")</f>
        <v>OK</v>
      </c>
      <c r="AM119" s="321"/>
      <c r="AN119" s="321"/>
      <c r="AO119" s="321"/>
      <c r="AP119" s="321"/>
      <c r="AQ119" s="321"/>
      <c r="AR119" s="321"/>
      <c r="AS119" s="321"/>
      <c r="AT119" s="321"/>
      <c r="AU119" s="321"/>
      <c r="AV119" s="321"/>
      <c r="AW119" s="321"/>
      <c r="AX119" s="321"/>
      <c r="AY119" s="321"/>
      <c r="AZ119" s="321"/>
      <c r="BA119" s="325" t="str">
        <f>IF(AC119=SUMIFS('様式1-3 (2)'!$AD:$AD,'様式1-3 (2)'!$Z:$Z,BA$50,'様式1-3 (2)'!$AA:$AA,$AG119),"OK","不一致")</f>
        <v>OK</v>
      </c>
      <c r="BB119" s="113">
        <f t="shared" si="13"/>
        <v>0</v>
      </c>
    </row>
    <row r="120" spans="2:54" ht="24" customHeight="1" x14ac:dyDescent="0.15">
      <c r="B120" s="708" t="s">
        <v>205</v>
      </c>
      <c r="C120" s="709"/>
      <c r="D120" s="709"/>
      <c r="E120" s="710"/>
      <c r="F120" s="114"/>
      <c r="G120" s="114"/>
      <c r="H120" s="114"/>
      <c r="I120" s="114"/>
      <c r="J120" s="114"/>
      <c r="K120" s="114"/>
      <c r="L120" s="114"/>
      <c r="M120" s="114"/>
      <c r="N120" s="114"/>
      <c r="O120" s="114"/>
      <c r="P120" s="114"/>
      <c r="Q120" s="166"/>
      <c r="R120" s="114"/>
      <c r="S120" s="676"/>
      <c r="T120" s="677"/>
      <c r="U120" s="676"/>
      <c r="V120" s="677"/>
      <c r="W120" s="114"/>
      <c r="X120" s="676"/>
      <c r="Y120" s="677"/>
      <c r="Z120" s="676"/>
      <c r="AA120" s="677"/>
      <c r="AB120" s="115"/>
      <c r="AC120" s="167"/>
      <c r="AD120" s="113">
        <f>SUM(F120:AC120)</f>
        <v>0</v>
      </c>
      <c r="AG120" s="312" t="s">
        <v>205</v>
      </c>
      <c r="AH120" s="321"/>
      <c r="AI120" s="321"/>
      <c r="AJ120" s="321"/>
      <c r="AK120" s="321"/>
      <c r="AL120" s="321"/>
      <c r="AM120" s="321"/>
      <c r="AN120" s="321"/>
      <c r="AO120" s="321"/>
      <c r="AP120" s="321"/>
      <c r="AQ120" s="321"/>
      <c r="AR120" s="321"/>
      <c r="AS120" s="323" t="str">
        <f>IF(Q120=SUMIFS('様式1-3 (2)'!$AD:$AD,'様式1-3 (2)'!$Z:$Z,AS$50,'様式1-3 (2)'!$AA:$AA,$AG120),"OK","不一致")</f>
        <v>OK</v>
      </c>
      <c r="AT120" s="321"/>
      <c r="AU120" s="321"/>
      <c r="AV120" s="321"/>
      <c r="AW120" s="321"/>
      <c r="AX120" s="321"/>
      <c r="AY120" s="321"/>
      <c r="AZ120" s="321"/>
      <c r="BA120" s="325" t="str">
        <f>IF(AC120=SUMIFS('様式1-3 (2)'!$AD:$AD,'様式1-3 (2)'!$Z:$Z,BA$50,'様式1-3 (2)'!$AA:$AA,$AG120),"OK","不一致")</f>
        <v>OK</v>
      </c>
      <c r="BB120" s="113">
        <f t="shared" si="13"/>
        <v>0</v>
      </c>
    </row>
    <row r="121" spans="2:54" ht="24" customHeight="1" thickBot="1" x14ac:dyDescent="0.2">
      <c r="B121" s="708" t="s">
        <v>206</v>
      </c>
      <c r="C121" s="709"/>
      <c r="D121" s="709"/>
      <c r="E121" s="710"/>
      <c r="F121" s="165"/>
      <c r="G121" s="123"/>
      <c r="H121" s="165"/>
      <c r="I121" s="123"/>
      <c r="J121" s="111"/>
      <c r="K121" s="111"/>
      <c r="L121" s="111"/>
      <c r="M121" s="111"/>
      <c r="N121" s="111"/>
      <c r="O121" s="111"/>
      <c r="P121" s="111"/>
      <c r="Q121" s="124"/>
      <c r="R121" s="111"/>
      <c r="S121" s="676"/>
      <c r="T121" s="677"/>
      <c r="U121" s="676"/>
      <c r="V121" s="677"/>
      <c r="W121" s="111"/>
      <c r="X121" s="676"/>
      <c r="Y121" s="677"/>
      <c r="Z121" s="676"/>
      <c r="AA121" s="677"/>
      <c r="AB121" s="112"/>
      <c r="AC121" s="167"/>
      <c r="AD121" s="113">
        <f>SUM(F121:AC121)</f>
        <v>0</v>
      </c>
      <c r="AG121" s="312" t="s">
        <v>206</v>
      </c>
      <c r="AH121" s="327" t="str">
        <f>IF(F121=SUMIFS('様式1-3 (2)'!$AD:$AD,'様式1-3 (2)'!$Z:$Z,AH$50,'様式1-3 (2)'!$AA:$AA,$AG121),"OK","不一致")</f>
        <v>OK</v>
      </c>
      <c r="AI121" s="322"/>
      <c r="AJ121" s="327" t="str">
        <f>IF(H121=SUMIFS('様式1-3 (2)'!$AD:$AD,'様式1-3 (2)'!$Z:$Z,AJ$50,'様式1-3 (2)'!$AA:$AA,$AG121),"OK","不一致")</f>
        <v>OK</v>
      </c>
      <c r="AK121" s="322"/>
      <c r="AL121" s="322"/>
      <c r="AM121" s="322"/>
      <c r="AN121" s="322"/>
      <c r="AO121" s="322"/>
      <c r="AP121" s="322"/>
      <c r="AQ121" s="322"/>
      <c r="AR121" s="322"/>
      <c r="AS121" s="328"/>
      <c r="AT121" s="322"/>
      <c r="AU121" s="322"/>
      <c r="AV121" s="322"/>
      <c r="AW121" s="322"/>
      <c r="AX121" s="322"/>
      <c r="AY121" s="322"/>
      <c r="AZ121" s="322"/>
      <c r="BA121" s="325" t="str">
        <f>IF(AC121=SUMIFS('様式1-3 (2)'!$AD:$AD,'様式1-3 (2)'!$Z:$Z,BA$50,'様式1-3 (2)'!$AA:$AA,$AG121),"OK","不一致")</f>
        <v>OK</v>
      </c>
      <c r="BB121" s="113">
        <f t="shared" si="13"/>
        <v>0</v>
      </c>
    </row>
    <row r="122" spans="2:54" ht="21.75" customHeight="1" thickTop="1" thickBot="1" x14ac:dyDescent="0.2">
      <c r="B122" s="718" t="s">
        <v>167</v>
      </c>
      <c r="C122" s="719"/>
      <c r="D122" s="719"/>
      <c r="E122" s="720"/>
      <c r="F122" s="116">
        <f t="shared" ref="F122:AC122" si="14">SUM(F93:F121)</f>
        <v>0</v>
      </c>
      <c r="G122" s="116">
        <f t="shared" si="14"/>
        <v>0</v>
      </c>
      <c r="H122" s="116">
        <f t="shared" si="14"/>
        <v>0</v>
      </c>
      <c r="I122" s="116">
        <f t="shared" si="14"/>
        <v>0</v>
      </c>
      <c r="J122" s="116">
        <f t="shared" si="14"/>
        <v>0</v>
      </c>
      <c r="K122" s="116">
        <f t="shared" si="14"/>
        <v>0</v>
      </c>
      <c r="L122" s="116">
        <f t="shared" si="14"/>
        <v>0</v>
      </c>
      <c r="M122" s="116">
        <f t="shared" si="14"/>
        <v>0</v>
      </c>
      <c r="N122" s="116">
        <f t="shared" si="14"/>
        <v>0</v>
      </c>
      <c r="O122" s="116">
        <f t="shared" si="14"/>
        <v>0</v>
      </c>
      <c r="P122" s="116">
        <f t="shared" si="14"/>
        <v>0</v>
      </c>
      <c r="Q122" s="116">
        <f t="shared" si="14"/>
        <v>0</v>
      </c>
      <c r="R122" s="116">
        <f t="shared" si="14"/>
        <v>0</v>
      </c>
      <c r="S122" s="680">
        <f t="shared" si="14"/>
        <v>0</v>
      </c>
      <c r="T122" s="681"/>
      <c r="U122" s="680">
        <f>SUM(U93:U121)</f>
        <v>0</v>
      </c>
      <c r="V122" s="681"/>
      <c r="W122" s="116">
        <f>SUM(W93:W121)</f>
        <v>0</v>
      </c>
      <c r="X122" s="680">
        <f>SUM(X93:X121)</f>
        <v>0</v>
      </c>
      <c r="Y122" s="681"/>
      <c r="Z122" s="680">
        <f>SUM(Z93:Z121)</f>
        <v>0</v>
      </c>
      <c r="AA122" s="681"/>
      <c r="AB122" s="116">
        <f t="shared" si="14"/>
        <v>0</v>
      </c>
      <c r="AC122" s="117">
        <f t="shared" si="14"/>
        <v>0</v>
      </c>
      <c r="AD122" s="118"/>
      <c r="AG122" s="291" t="s">
        <v>167</v>
      </c>
      <c r="AH122" s="116">
        <f t="shared" ref="AH122:AU122" si="15">SUM(AH93:AH121)</f>
        <v>0</v>
      </c>
      <c r="AI122" s="116">
        <f t="shared" si="15"/>
        <v>0</v>
      </c>
      <c r="AJ122" s="116">
        <f t="shared" si="15"/>
        <v>0</v>
      </c>
      <c r="AK122" s="116">
        <f t="shared" si="15"/>
        <v>0</v>
      </c>
      <c r="AL122" s="116">
        <f t="shared" si="15"/>
        <v>0</v>
      </c>
      <c r="AM122" s="116">
        <f t="shared" si="15"/>
        <v>0</v>
      </c>
      <c r="AN122" s="116">
        <f t="shared" si="15"/>
        <v>0</v>
      </c>
      <c r="AO122" s="116">
        <f t="shared" si="15"/>
        <v>0</v>
      </c>
      <c r="AP122" s="116">
        <f t="shared" si="15"/>
        <v>0</v>
      </c>
      <c r="AQ122" s="116">
        <f t="shared" si="15"/>
        <v>0</v>
      </c>
      <c r="AR122" s="116">
        <f t="shared" si="15"/>
        <v>0</v>
      </c>
      <c r="AS122" s="116">
        <f t="shared" si="15"/>
        <v>0</v>
      </c>
      <c r="AT122" s="116">
        <f t="shared" si="15"/>
        <v>0</v>
      </c>
      <c r="AU122" s="292">
        <f t="shared" si="15"/>
        <v>0</v>
      </c>
      <c r="AV122" s="292">
        <f t="shared" ref="AV122:BA122" si="16">SUM(AV93:AV121)</f>
        <v>0</v>
      </c>
      <c r="AW122" s="116">
        <f t="shared" si="16"/>
        <v>0</v>
      </c>
      <c r="AX122" s="292">
        <f t="shared" si="16"/>
        <v>0</v>
      </c>
      <c r="AY122" s="292">
        <f t="shared" si="16"/>
        <v>0</v>
      </c>
      <c r="AZ122" s="116">
        <f t="shared" si="16"/>
        <v>0</v>
      </c>
      <c r="BA122" s="117">
        <f t="shared" si="16"/>
        <v>0</v>
      </c>
      <c r="BB122" s="118"/>
    </row>
    <row r="123" spans="2:54" s="126" customFormat="1" ht="8.25" customHeight="1" x14ac:dyDescent="0.15">
      <c r="B123" s="86"/>
      <c r="C123" s="86"/>
      <c r="D123" s="86"/>
      <c r="E123" s="86"/>
      <c r="F123" s="125"/>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row>
    <row r="124" spans="2:54" s="126" customFormat="1" ht="13.5" customHeight="1" x14ac:dyDescent="0.15">
      <c r="B124" s="121" t="s">
        <v>176</v>
      </c>
      <c r="C124" s="121"/>
      <c r="D124" s="121"/>
      <c r="E124" s="121"/>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row>
    <row r="125" spans="2:54" s="126" customFormat="1" ht="13.5" customHeight="1" x14ac:dyDescent="0.15">
      <c r="B125" s="86" t="s">
        <v>177</v>
      </c>
      <c r="C125" s="86"/>
      <c r="D125" s="86"/>
      <c r="E125" s="86"/>
      <c r="F125" s="127"/>
    </row>
    <row r="126" spans="2:54" ht="13.5" customHeight="1" x14ac:dyDescent="0.15">
      <c r="B126" s="86" t="s">
        <v>178</v>
      </c>
      <c r="C126" s="86"/>
      <c r="D126" s="86"/>
      <c r="E126" s="86"/>
      <c r="F126" s="127"/>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row>
    <row r="127" spans="2:54" ht="13.5" customHeight="1" x14ac:dyDescent="0.15">
      <c r="B127" s="86" t="s">
        <v>179</v>
      </c>
      <c r="C127" s="86"/>
      <c r="D127" s="86"/>
      <c r="E127" s="86"/>
      <c r="F127" s="127"/>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row>
    <row r="129" spans="2:54" s="142" customFormat="1" ht="19.5" customHeight="1" x14ac:dyDescent="0.15">
      <c r="B129" s="25" t="s">
        <v>209</v>
      </c>
      <c r="C129" s="78"/>
      <c r="D129" s="78"/>
      <c r="E129" s="78"/>
      <c r="F129" s="78"/>
      <c r="K129" s="78"/>
      <c r="L129" s="731" t="s">
        <v>210</v>
      </c>
      <c r="M129" s="731"/>
      <c r="N129" s="731"/>
      <c r="O129" s="731"/>
      <c r="P129" s="731"/>
      <c r="Q129" s="731"/>
      <c r="R129" s="731"/>
      <c r="S129" s="78"/>
      <c r="T129" s="78"/>
      <c r="U129" s="78"/>
      <c r="V129" s="78"/>
      <c r="W129" s="78"/>
      <c r="X129" s="78"/>
      <c r="Y129" s="78"/>
      <c r="Z129" s="78"/>
      <c r="AA129" s="78"/>
      <c r="AB129" s="78"/>
      <c r="AC129" s="78"/>
      <c r="AD129" s="78"/>
      <c r="AE129" s="143"/>
    </row>
    <row r="130" spans="2:54" s="86" customFormat="1" ht="20.25" customHeight="1" thickBot="1" x14ac:dyDescent="0.2">
      <c r="B130" s="107"/>
      <c r="C130" s="107"/>
      <c r="D130" s="107"/>
      <c r="E130" s="107"/>
      <c r="F130" s="108"/>
      <c r="G130" s="108"/>
      <c r="H130" s="108"/>
      <c r="I130" s="108"/>
      <c r="J130" s="108"/>
      <c r="K130" s="108"/>
      <c r="L130" s="108"/>
      <c r="M130" s="108"/>
      <c r="N130" s="108"/>
      <c r="O130" s="108"/>
      <c r="P130" s="108"/>
      <c r="Q130" s="108"/>
      <c r="R130" s="162" t="s">
        <v>217</v>
      </c>
      <c r="S130" s="214"/>
      <c r="T130" s="215" t="s">
        <v>267</v>
      </c>
      <c r="U130" s="214"/>
      <c r="V130" s="216" t="s">
        <v>244</v>
      </c>
      <c r="W130" s="161" t="s">
        <v>218</v>
      </c>
      <c r="X130" s="214"/>
      <c r="Y130" s="215" t="s">
        <v>267</v>
      </c>
      <c r="Z130" s="214"/>
      <c r="AA130" s="216" t="s">
        <v>244</v>
      </c>
      <c r="AB130" s="714" t="s">
        <v>142</v>
      </c>
      <c r="AC130" s="714"/>
      <c r="AD130" s="714"/>
    </row>
    <row r="131" spans="2:54" s="86" customFormat="1" ht="18" customHeight="1" x14ac:dyDescent="0.15">
      <c r="B131" s="139"/>
      <c r="C131" s="134"/>
      <c r="D131" s="692" t="s">
        <v>182</v>
      </c>
      <c r="E131" s="693"/>
      <c r="F131" s="131">
        <v>1</v>
      </c>
      <c r="G131" s="91">
        <v>2</v>
      </c>
      <c r="H131" s="91">
        <v>3</v>
      </c>
      <c r="I131" s="131">
        <v>4</v>
      </c>
      <c r="J131" s="131">
        <v>5</v>
      </c>
      <c r="K131" s="131">
        <v>6</v>
      </c>
      <c r="L131" s="131">
        <v>7</v>
      </c>
      <c r="M131" s="131">
        <v>8</v>
      </c>
      <c r="N131" s="131">
        <v>9</v>
      </c>
      <c r="O131" s="131">
        <v>10</v>
      </c>
      <c r="P131" s="131">
        <v>11</v>
      </c>
      <c r="Q131" s="131">
        <v>12</v>
      </c>
      <c r="R131" s="131">
        <v>13</v>
      </c>
      <c r="S131" s="706">
        <v>14</v>
      </c>
      <c r="T131" s="707"/>
      <c r="U131" s="706">
        <v>15</v>
      </c>
      <c r="V131" s="707"/>
      <c r="W131" s="131">
        <v>16</v>
      </c>
      <c r="X131" s="706">
        <v>17</v>
      </c>
      <c r="Y131" s="707"/>
      <c r="Z131" s="706">
        <v>18</v>
      </c>
      <c r="AA131" s="707"/>
      <c r="AB131" s="132">
        <v>20</v>
      </c>
      <c r="AC131" s="715" t="s">
        <v>143</v>
      </c>
      <c r="AD131" s="133"/>
      <c r="AG131" s="666" t="s">
        <v>380</v>
      </c>
      <c r="AH131" s="666"/>
      <c r="AI131" s="666"/>
      <c r="AJ131" s="666"/>
      <c r="AK131" s="666"/>
      <c r="AL131" s="666"/>
      <c r="AM131" s="666"/>
    </row>
    <row r="132" spans="2:54" ht="18" customHeight="1" thickBot="1" x14ac:dyDescent="0.2">
      <c r="B132" s="135"/>
      <c r="C132" s="138"/>
      <c r="D132" s="694"/>
      <c r="E132" s="695"/>
      <c r="F132" s="690" t="s">
        <v>144</v>
      </c>
      <c r="G132" s="690" t="s">
        <v>145</v>
      </c>
      <c r="H132" s="690" t="s">
        <v>146</v>
      </c>
      <c r="I132" s="690" t="s">
        <v>147</v>
      </c>
      <c r="J132" s="690" t="s">
        <v>175</v>
      </c>
      <c r="K132" s="690" t="s">
        <v>148</v>
      </c>
      <c r="L132" s="700" t="s">
        <v>149</v>
      </c>
      <c r="M132" s="690" t="s">
        <v>150</v>
      </c>
      <c r="N132" s="690" t="s">
        <v>151</v>
      </c>
      <c r="O132" s="690" t="s">
        <v>152</v>
      </c>
      <c r="P132" s="690" t="s">
        <v>153</v>
      </c>
      <c r="Q132" s="690" t="s">
        <v>154</v>
      </c>
      <c r="R132" s="690" t="s">
        <v>155</v>
      </c>
      <c r="S132" s="702" t="s">
        <v>156</v>
      </c>
      <c r="T132" s="703"/>
      <c r="U132" s="702" t="s">
        <v>157</v>
      </c>
      <c r="V132" s="703"/>
      <c r="W132" s="690" t="s">
        <v>158</v>
      </c>
      <c r="X132" s="702" t="s">
        <v>159</v>
      </c>
      <c r="Y132" s="703"/>
      <c r="Z132" s="702" t="s">
        <v>160</v>
      </c>
      <c r="AA132" s="703"/>
      <c r="AB132" s="690" t="s">
        <v>161</v>
      </c>
      <c r="AC132" s="716"/>
      <c r="AD132" s="717" t="s">
        <v>162</v>
      </c>
      <c r="AG132" s="667"/>
      <c r="AH132" s="667"/>
      <c r="AI132" s="667"/>
      <c r="AJ132" s="667"/>
      <c r="AK132" s="667"/>
      <c r="AL132" s="667"/>
      <c r="AM132" s="667"/>
    </row>
    <row r="133" spans="2:54" ht="18" customHeight="1" thickBot="1" x14ac:dyDescent="0.2">
      <c r="B133" s="696" t="s">
        <v>163</v>
      </c>
      <c r="C133" s="697"/>
      <c r="D133" s="137"/>
      <c r="E133" s="130"/>
      <c r="F133" s="690"/>
      <c r="G133" s="690"/>
      <c r="H133" s="690"/>
      <c r="I133" s="690"/>
      <c r="J133" s="690"/>
      <c r="K133" s="690"/>
      <c r="L133" s="700"/>
      <c r="M133" s="690"/>
      <c r="N133" s="690"/>
      <c r="O133" s="690"/>
      <c r="P133" s="690"/>
      <c r="Q133" s="690"/>
      <c r="R133" s="690"/>
      <c r="S133" s="702"/>
      <c r="T133" s="703"/>
      <c r="U133" s="702"/>
      <c r="V133" s="703"/>
      <c r="W133" s="690"/>
      <c r="X133" s="702"/>
      <c r="Y133" s="703"/>
      <c r="Z133" s="702"/>
      <c r="AA133" s="703"/>
      <c r="AB133" s="690"/>
      <c r="AC133" s="716"/>
      <c r="AD133" s="717"/>
      <c r="AG133" s="313" t="s">
        <v>377</v>
      </c>
      <c r="AH133" s="131">
        <v>1</v>
      </c>
      <c r="AI133" s="91">
        <v>2</v>
      </c>
      <c r="AJ133" s="91">
        <v>3</v>
      </c>
      <c r="AK133" s="131">
        <v>4</v>
      </c>
      <c r="AL133" s="131">
        <v>5</v>
      </c>
      <c r="AM133" s="131">
        <v>6</v>
      </c>
      <c r="AN133" s="131">
        <v>7</v>
      </c>
      <c r="AO133" s="131">
        <v>8</v>
      </c>
      <c r="AP133" s="131">
        <v>9</v>
      </c>
      <c r="AQ133" s="131">
        <v>10</v>
      </c>
      <c r="AR133" s="131">
        <v>11</v>
      </c>
      <c r="AS133" s="131">
        <v>12</v>
      </c>
      <c r="AT133" s="131">
        <v>13</v>
      </c>
      <c r="AU133" s="294">
        <v>14</v>
      </c>
      <c r="AV133" s="294">
        <v>15</v>
      </c>
      <c r="AW133" s="131">
        <v>16</v>
      </c>
      <c r="AX133" s="294">
        <v>17</v>
      </c>
      <c r="AY133" s="294">
        <v>18</v>
      </c>
      <c r="AZ133" s="132">
        <v>20</v>
      </c>
      <c r="BA133" s="311"/>
      <c r="BB133" s="314"/>
    </row>
    <row r="134" spans="2:54" ht="18" customHeight="1" x14ac:dyDescent="0.15">
      <c r="B134" s="698" t="s">
        <v>164</v>
      </c>
      <c r="C134" s="699"/>
      <c r="D134" s="699"/>
      <c r="E134" s="136"/>
      <c r="F134" s="691"/>
      <c r="G134" s="691"/>
      <c r="H134" s="691"/>
      <c r="I134" s="691"/>
      <c r="J134" s="691"/>
      <c r="K134" s="691"/>
      <c r="L134" s="701"/>
      <c r="M134" s="691"/>
      <c r="N134" s="691"/>
      <c r="O134" s="691"/>
      <c r="P134" s="691"/>
      <c r="Q134" s="691"/>
      <c r="R134" s="691"/>
      <c r="S134" s="704"/>
      <c r="T134" s="705"/>
      <c r="U134" s="704"/>
      <c r="V134" s="705"/>
      <c r="W134" s="691"/>
      <c r="X134" s="704"/>
      <c r="Y134" s="705"/>
      <c r="Z134" s="704"/>
      <c r="AA134" s="705"/>
      <c r="AB134" s="691"/>
      <c r="AC134" s="716"/>
      <c r="AD134" s="717"/>
      <c r="AG134" s="317" t="s">
        <v>164</v>
      </c>
      <c r="AH134" s="309" t="s">
        <v>309</v>
      </c>
      <c r="AI134" s="309" t="s">
        <v>191</v>
      </c>
      <c r="AJ134" s="309" t="s">
        <v>146</v>
      </c>
      <c r="AK134" s="309" t="s">
        <v>310</v>
      </c>
      <c r="AL134" s="309" t="s">
        <v>311</v>
      </c>
      <c r="AM134" s="309" t="s">
        <v>312</v>
      </c>
      <c r="AN134" s="310" t="s">
        <v>313</v>
      </c>
      <c r="AO134" s="309" t="s">
        <v>314</v>
      </c>
      <c r="AP134" s="309" t="s">
        <v>151</v>
      </c>
      <c r="AQ134" s="309" t="s">
        <v>315</v>
      </c>
      <c r="AR134" s="309" t="s">
        <v>316</v>
      </c>
      <c r="AS134" s="309" t="s">
        <v>205</v>
      </c>
      <c r="AT134" s="309" t="s">
        <v>308</v>
      </c>
      <c r="AU134" s="308" t="s">
        <v>317</v>
      </c>
      <c r="AV134" s="308" t="s">
        <v>318</v>
      </c>
      <c r="AW134" s="309" t="s">
        <v>200</v>
      </c>
      <c r="AX134" s="308" t="s">
        <v>201</v>
      </c>
      <c r="AY134" s="308" t="s">
        <v>319</v>
      </c>
      <c r="AZ134" s="309" t="s">
        <v>203</v>
      </c>
      <c r="BA134" s="318" t="s">
        <v>143</v>
      </c>
      <c r="BB134" s="319" t="s">
        <v>162</v>
      </c>
    </row>
    <row r="135" spans="2:54" ht="24" customHeight="1" x14ac:dyDescent="0.15">
      <c r="B135" s="688" t="s">
        <v>207</v>
      </c>
      <c r="C135" s="689"/>
      <c r="D135" s="689"/>
      <c r="E135" s="689"/>
      <c r="F135" s="163"/>
      <c r="G135" s="140"/>
      <c r="H135" s="140"/>
      <c r="I135" s="140"/>
      <c r="J135" s="140"/>
      <c r="K135" s="140"/>
      <c r="L135" s="163"/>
      <c r="M135" s="140"/>
      <c r="N135" s="140"/>
      <c r="O135" s="163"/>
      <c r="P135" s="163"/>
      <c r="Q135" s="140"/>
      <c r="R135" s="140"/>
      <c r="S135" s="676"/>
      <c r="T135" s="677"/>
      <c r="U135" s="676"/>
      <c r="V135" s="677"/>
      <c r="W135" s="140"/>
      <c r="X135" s="676"/>
      <c r="Y135" s="677"/>
      <c r="Z135" s="682"/>
      <c r="AA135" s="683"/>
      <c r="AB135" s="141"/>
      <c r="AC135" s="167"/>
      <c r="AD135" s="113">
        <f t="shared" ref="AD135:AD147" si="17">SUM(F135:AC135)</f>
        <v>0</v>
      </c>
      <c r="AG135" s="315" t="s">
        <v>207</v>
      </c>
      <c r="AH135" s="323" t="str">
        <f>IF(F135=SUMIFS('様式1-3 (3)'!$AD:$AD,'様式1-3 (3)'!$Z:$Z,AH$50,'様式1-3 (3)'!$AA:$AA,$AG135),"OK","不一致")</f>
        <v>OK</v>
      </c>
      <c r="AI135" s="321"/>
      <c r="AJ135" s="321"/>
      <c r="AK135" s="321"/>
      <c r="AL135" s="321"/>
      <c r="AM135" s="321"/>
      <c r="AN135" s="323" t="str">
        <f>IF(L135=SUMIFS('様式1-3 (3)'!$AD:$AD,'様式1-3 (3)'!$Z:$Z,AN$50,'様式1-3 (3)'!$AA:$AA,$AG135),"OK","不一致")</f>
        <v>OK</v>
      </c>
      <c r="AO135" s="321"/>
      <c r="AP135" s="321"/>
      <c r="AQ135" s="323" t="str">
        <f>IF(O135=SUMIFS('様式1-3 (3)'!$AD:$AD,'様式1-3 (3)'!$Z:$Z,AQ$50,'様式1-3 (3)'!$AA:$AA,$AG135),"OK","不一致")</f>
        <v>OK</v>
      </c>
      <c r="AR135" s="323" t="str">
        <f>IF(P135=SUMIFS('様式1-3 (3)'!$AD:$AD,'様式1-3 (3)'!$Z:$Z,AR$50,'様式1-3 (3)'!$AA:$AA,$AG135),"OK","不一致")</f>
        <v>OK</v>
      </c>
      <c r="AS135" s="321"/>
      <c r="AT135" s="321"/>
      <c r="AU135" s="321"/>
      <c r="AV135" s="321"/>
      <c r="AW135" s="321"/>
      <c r="AX135" s="321"/>
      <c r="AY135" s="293" t="str">
        <f>IF(Z135=SUMIFS('様式1-3 (3)'!$AD:$AD,'様式1-3 (3)'!$Z:$Z,AY$50,'様式1-3 (3)'!$AA:$AA,$AG135),"OK","不一致")</f>
        <v>OK</v>
      </c>
      <c r="AZ135" s="321"/>
      <c r="BA135" s="324" t="str">
        <f>IF(AC135=SUMIFS('様式1-3 (3)'!$AD:$AD,'様式1-3 (3)'!$Z:$Z,BA$50,'様式1-3 (3)'!$AA:$AA,$AG135),"OK","不一致")</f>
        <v>OK</v>
      </c>
      <c r="BB135" s="316">
        <f t="shared" ref="BB135:BB147" si="18">SUM(AH135:BA135)</f>
        <v>0</v>
      </c>
    </row>
    <row r="136" spans="2:54" ht="24" customHeight="1" x14ac:dyDescent="0.15">
      <c r="B136" s="711" t="s">
        <v>208</v>
      </c>
      <c r="C136" s="712"/>
      <c r="D136" s="712"/>
      <c r="E136" s="713"/>
      <c r="F136" s="111"/>
      <c r="G136" s="111"/>
      <c r="H136" s="164"/>
      <c r="I136" s="111"/>
      <c r="J136" s="111"/>
      <c r="K136" s="111"/>
      <c r="L136" s="111"/>
      <c r="M136" s="111"/>
      <c r="N136" s="111"/>
      <c r="O136" s="111"/>
      <c r="P136" s="111"/>
      <c r="Q136" s="111"/>
      <c r="R136" s="111"/>
      <c r="S136" s="676"/>
      <c r="T136" s="677"/>
      <c r="U136" s="676"/>
      <c r="V136" s="677"/>
      <c r="W136" s="111"/>
      <c r="X136" s="676"/>
      <c r="Y136" s="677"/>
      <c r="Z136" s="676"/>
      <c r="AA136" s="677"/>
      <c r="AB136" s="112"/>
      <c r="AC136" s="167"/>
      <c r="AD136" s="113">
        <f t="shared" si="17"/>
        <v>0</v>
      </c>
      <c r="AG136" s="312" t="s">
        <v>208</v>
      </c>
      <c r="AH136" s="321"/>
      <c r="AI136" s="321"/>
      <c r="AJ136" s="323" t="str">
        <f>IF(H136=SUMIFS('様式1-3 (3)'!$AD:$AD,'様式1-3 (3)'!$Z:$Z,AJ$50,'様式1-3 (3)'!$AA:$AA,$AG136),"OK","不一致")</f>
        <v>OK</v>
      </c>
      <c r="AK136" s="321"/>
      <c r="AL136" s="321"/>
      <c r="AM136" s="321"/>
      <c r="AN136" s="321"/>
      <c r="AO136" s="321"/>
      <c r="AP136" s="321"/>
      <c r="AQ136" s="321"/>
      <c r="AR136" s="321"/>
      <c r="AS136" s="321"/>
      <c r="AT136" s="321"/>
      <c r="AU136" s="321"/>
      <c r="AV136" s="321"/>
      <c r="AW136" s="321"/>
      <c r="AX136" s="321"/>
      <c r="AY136" s="321"/>
      <c r="AZ136" s="321"/>
      <c r="BA136" s="325" t="str">
        <f>IF(AC136=SUMIFS('様式1-3 (3)'!$AD:$AD,'様式1-3 (3)'!$Z:$Z,BA$50,'様式1-3 (3)'!$AA:$AA,$AG136),"OK","不一致")</f>
        <v>OK</v>
      </c>
      <c r="BB136" s="113">
        <f t="shared" si="18"/>
        <v>0</v>
      </c>
    </row>
    <row r="137" spans="2:54" ht="24" customHeight="1" x14ac:dyDescent="0.15">
      <c r="B137" s="708" t="s">
        <v>165</v>
      </c>
      <c r="C137" s="709"/>
      <c r="D137" s="709"/>
      <c r="E137" s="710"/>
      <c r="F137" s="111"/>
      <c r="G137" s="111"/>
      <c r="H137" s="164"/>
      <c r="I137" s="111"/>
      <c r="J137" s="111"/>
      <c r="K137" s="111"/>
      <c r="L137" s="111"/>
      <c r="M137" s="111"/>
      <c r="N137" s="111"/>
      <c r="O137" s="111"/>
      <c r="P137" s="111"/>
      <c r="Q137" s="111"/>
      <c r="R137" s="111"/>
      <c r="S137" s="676"/>
      <c r="T137" s="677"/>
      <c r="U137" s="676"/>
      <c r="V137" s="677"/>
      <c r="W137" s="111"/>
      <c r="X137" s="676"/>
      <c r="Y137" s="677"/>
      <c r="Z137" s="676"/>
      <c r="AA137" s="677"/>
      <c r="AB137" s="112"/>
      <c r="AC137" s="167"/>
      <c r="AD137" s="113">
        <f t="shared" si="17"/>
        <v>0</v>
      </c>
      <c r="AG137" s="312" t="s">
        <v>165</v>
      </c>
      <c r="AH137" s="321"/>
      <c r="AI137" s="321"/>
      <c r="AJ137" s="323" t="str">
        <f>IF(H137=SUMIFS('様式1-3 (3)'!$AD:$AD,'様式1-3 (3)'!$Z:$Z,AJ$50,'様式1-3 (3)'!$AA:$AA,$AG137),"OK","不一致")</f>
        <v>OK</v>
      </c>
      <c r="AK137" s="321"/>
      <c r="AL137" s="321"/>
      <c r="AM137" s="321"/>
      <c r="AN137" s="321"/>
      <c r="AO137" s="321"/>
      <c r="AP137" s="321"/>
      <c r="AQ137" s="321"/>
      <c r="AR137" s="321"/>
      <c r="AS137" s="321"/>
      <c r="AT137" s="321"/>
      <c r="AU137" s="321"/>
      <c r="AV137" s="321"/>
      <c r="AW137" s="321"/>
      <c r="AX137" s="321"/>
      <c r="AY137" s="321"/>
      <c r="AZ137" s="321"/>
      <c r="BA137" s="325" t="str">
        <f>IF(AC137=SUMIFS('様式1-3 (3)'!$AD:$AD,'様式1-3 (3)'!$Z:$Z,BA$50,'様式1-3 (3)'!$AA:$AA,$AG137),"OK","不一致")</f>
        <v>OK</v>
      </c>
      <c r="BB137" s="113">
        <f t="shared" si="18"/>
        <v>0</v>
      </c>
    </row>
    <row r="138" spans="2:54" ht="24" customHeight="1" x14ac:dyDescent="0.15">
      <c r="B138" s="708" t="s">
        <v>166</v>
      </c>
      <c r="C138" s="709"/>
      <c r="D138" s="709"/>
      <c r="E138" s="710"/>
      <c r="F138" s="111"/>
      <c r="G138" s="111"/>
      <c r="H138" s="164"/>
      <c r="I138" s="111"/>
      <c r="J138" s="111"/>
      <c r="K138" s="111"/>
      <c r="L138" s="111"/>
      <c r="M138" s="111"/>
      <c r="N138" s="111"/>
      <c r="O138" s="111"/>
      <c r="P138" s="111"/>
      <c r="Q138" s="111"/>
      <c r="R138" s="111"/>
      <c r="S138" s="676"/>
      <c r="T138" s="677"/>
      <c r="U138" s="676"/>
      <c r="V138" s="677"/>
      <c r="W138" s="111"/>
      <c r="X138" s="676"/>
      <c r="Y138" s="677"/>
      <c r="Z138" s="676"/>
      <c r="AA138" s="677"/>
      <c r="AB138" s="112"/>
      <c r="AC138" s="167"/>
      <c r="AD138" s="113">
        <f t="shared" si="17"/>
        <v>0</v>
      </c>
      <c r="AG138" s="312" t="s">
        <v>166</v>
      </c>
      <c r="AH138" s="321"/>
      <c r="AI138" s="321"/>
      <c r="AJ138" s="323" t="str">
        <f>IF(H138=SUMIFS('様式1-3 (3)'!$AD:$AD,'様式1-3 (3)'!$Z:$Z,AJ$50,'様式1-3 (3)'!$AA:$AA,$AG138),"OK","不一致")</f>
        <v>OK</v>
      </c>
      <c r="AK138" s="321"/>
      <c r="AL138" s="321"/>
      <c r="AM138" s="321"/>
      <c r="AN138" s="321"/>
      <c r="AO138" s="321"/>
      <c r="AP138" s="321"/>
      <c r="AQ138" s="321"/>
      <c r="AR138" s="321"/>
      <c r="AS138" s="321"/>
      <c r="AT138" s="321"/>
      <c r="AU138" s="321"/>
      <c r="AV138" s="321"/>
      <c r="AW138" s="321"/>
      <c r="AX138" s="321"/>
      <c r="AY138" s="321"/>
      <c r="AZ138" s="321"/>
      <c r="BA138" s="325" t="str">
        <f>IF(AC138=SUMIFS('様式1-3 (3)'!$AD:$AD,'様式1-3 (3)'!$Z:$Z,BA$50,'様式1-3 (3)'!$AA:$AA,$AG138),"OK","不一致")</f>
        <v>OK</v>
      </c>
      <c r="BB138" s="113">
        <f t="shared" si="18"/>
        <v>0</v>
      </c>
    </row>
    <row r="139" spans="2:54" ht="24" customHeight="1" x14ac:dyDescent="0.15">
      <c r="B139" s="708" t="s">
        <v>183</v>
      </c>
      <c r="C139" s="709"/>
      <c r="D139" s="709"/>
      <c r="E139" s="710"/>
      <c r="F139" s="164"/>
      <c r="G139" s="111"/>
      <c r="H139" s="164"/>
      <c r="I139" s="111"/>
      <c r="J139" s="111"/>
      <c r="K139" s="164"/>
      <c r="L139" s="164"/>
      <c r="M139" s="111"/>
      <c r="N139" s="111"/>
      <c r="O139" s="164"/>
      <c r="P139" s="111"/>
      <c r="Q139" s="111"/>
      <c r="R139" s="111"/>
      <c r="S139" s="676"/>
      <c r="T139" s="677"/>
      <c r="U139" s="676"/>
      <c r="V139" s="677"/>
      <c r="W139" s="111"/>
      <c r="X139" s="676"/>
      <c r="Y139" s="677"/>
      <c r="Z139" s="682"/>
      <c r="AA139" s="683"/>
      <c r="AB139" s="112"/>
      <c r="AC139" s="167"/>
      <c r="AD139" s="113">
        <f t="shared" si="17"/>
        <v>0</v>
      </c>
      <c r="AG139" s="312" t="s">
        <v>183</v>
      </c>
      <c r="AH139" s="323" t="str">
        <f>IF(F139=SUMIFS('様式1-3 (3)'!$AD:$AD,'様式1-3 (3)'!$Z:$Z,AH$50,'様式1-3 (3)'!$AA:$AA,$AG139),"OK","不一致")</f>
        <v>OK</v>
      </c>
      <c r="AI139" s="321"/>
      <c r="AJ139" s="323" t="str">
        <f>IF(H139=SUMIFS('様式1-3 (3)'!$AD:$AD,'様式1-3 (3)'!$Z:$Z,AJ$50,'様式1-3 (3)'!$AA:$AA,$AG139),"OK","不一致")</f>
        <v>OK</v>
      </c>
      <c r="AK139" s="321"/>
      <c r="AL139" s="321"/>
      <c r="AM139" s="323" t="str">
        <f>IF(K139=SUMIFS('様式1-3 (3)'!$AD:$AD,'様式1-3 (3)'!$Z:$Z,AM$50,'様式1-3 (3)'!$AA:$AA,$AG139),"OK","不一致")</f>
        <v>OK</v>
      </c>
      <c r="AN139" s="323" t="str">
        <f>IF(L139=SUMIFS('様式1-3 (3)'!$AD:$AD,'様式1-3 (3)'!$Z:$Z,AN$50,'様式1-3 (3)'!$AA:$AA,$AG139),"OK","不一致")</f>
        <v>OK</v>
      </c>
      <c r="AO139" s="321"/>
      <c r="AP139" s="321"/>
      <c r="AQ139" s="323" t="str">
        <f>IF(O139=SUMIFS('様式1-3 (3)'!$AD:$AD,'様式1-3 (3)'!$Z:$Z,AQ$50,'様式1-3 (3)'!$AA:$AA,$AG139),"OK","不一致")</f>
        <v>OK</v>
      </c>
      <c r="AR139" s="321"/>
      <c r="AS139" s="321"/>
      <c r="AT139" s="321"/>
      <c r="AU139" s="321"/>
      <c r="AV139" s="321"/>
      <c r="AW139" s="321"/>
      <c r="AX139" s="321"/>
      <c r="AY139" s="293" t="str">
        <f>IF(Z139=SUMIFS('様式1-3 (3)'!$AD:$AD,'様式1-3 (3)'!$Z:$Z,AY$50,'様式1-3 (3)'!$AA:$AA,$AG139),"OK","不一致")</f>
        <v>OK</v>
      </c>
      <c r="AZ139" s="321"/>
      <c r="BA139" s="325" t="str">
        <f>IF(AC139=SUMIFS('様式1-3 (3)'!$AD:$AD,'様式1-3 (3)'!$Z:$Z,BA$50,'様式1-3 (3)'!$AA:$AA,$AG139),"OK","不一致")</f>
        <v>OK</v>
      </c>
      <c r="BB139" s="113">
        <f t="shared" si="18"/>
        <v>0</v>
      </c>
    </row>
    <row r="140" spans="2:54" ht="24" customHeight="1" x14ac:dyDescent="0.15">
      <c r="B140" s="708" t="s">
        <v>184</v>
      </c>
      <c r="C140" s="709"/>
      <c r="D140" s="709"/>
      <c r="E140" s="710"/>
      <c r="F140" s="164"/>
      <c r="G140" s="111"/>
      <c r="H140" s="164"/>
      <c r="I140" s="111"/>
      <c r="J140" s="111"/>
      <c r="K140" s="111"/>
      <c r="L140" s="111"/>
      <c r="M140" s="111"/>
      <c r="N140" s="111"/>
      <c r="O140" s="111"/>
      <c r="P140" s="111"/>
      <c r="Q140" s="111"/>
      <c r="R140" s="111"/>
      <c r="S140" s="676"/>
      <c r="T140" s="677"/>
      <c r="U140" s="676"/>
      <c r="V140" s="677"/>
      <c r="W140" s="111"/>
      <c r="X140" s="676"/>
      <c r="Y140" s="677"/>
      <c r="Z140" s="676"/>
      <c r="AA140" s="677"/>
      <c r="AB140" s="112"/>
      <c r="AC140" s="167"/>
      <c r="AD140" s="113">
        <f t="shared" si="17"/>
        <v>0</v>
      </c>
      <c r="AG140" s="312" t="s">
        <v>184</v>
      </c>
      <c r="AH140" s="323" t="str">
        <f>IF(F140=SUMIFS('様式1-3 (3)'!$AD:$AD,'様式1-3 (3)'!$Z:$Z,AH$50,'様式1-3 (3)'!$AA:$AA,$AG140),"OK","不一致")</f>
        <v>OK</v>
      </c>
      <c r="AI140" s="321"/>
      <c r="AJ140" s="323" t="str">
        <f>IF(H140=SUMIFS('様式1-3 (3)'!$AD:$AD,'様式1-3 (3)'!$Z:$Z,AJ$50,'様式1-3 (3)'!$AA:$AA,$AG140),"OK","不一致")</f>
        <v>OK</v>
      </c>
      <c r="AK140" s="321"/>
      <c r="AL140" s="321"/>
      <c r="AM140" s="321"/>
      <c r="AN140" s="321"/>
      <c r="AO140" s="321"/>
      <c r="AP140" s="321"/>
      <c r="AQ140" s="321"/>
      <c r="AR140" s="321"/>
      <c r="AS140" s="321"/>
      <c r="AT140" s="321"/>
      <c r="AU140" s="321"/>
      <c r="AV140" s="321"/>
      <c r="AW140" s="321"/>
      <c r="AX140" s="321"/>
      <c r="AY140" s="321"/>
      <c r="AZ140" s="321"/>
      <c r="BA140" s="325" t="str">
        <f>IF(AC140=SUMIFS('様式1-3 (3)'!$AD:$AD,'様式1-3 (3)'!$Z:$Z,BA$50,'様式1-3 (3)'!$AA:$AA,$AG140),"OK","不一致")</f>
        <v>OK</v>
      </c>
      <c r="BB140" s="113">
        <f t="shared" si="18"/>
        <v>0</v>
      </c>
    </row>
    <row r="141" spans="2:54" ht="24" customHeight="1" x14ac:dyDescent="0.15">
      <c r="B141" s="708" t="s">
        <v>185</v>
      </c>
      <c r="C141" s="709"/>
      <c r="D141" s="709"/>
      <c r="E141" s="710"/>
      <c r="F141" s="111"/>
      <c r="G141" s="111"/>
      <c r="H141" s="164"/>
      <c r="I141" s="111"/>
      <c r="J141" s="111"/>
      <c r="K141" s="111"/>
      <c r="L141" s="111"/>
      <c r="M141" s="111"/>
      <c r="N141" s="111"/>
      <c r="O141" s="111"/>
      <c r="P141" s="111"/>
      <c r="Q141" s="111"/>
      <c r="R141" s="111"/>
      <c r="S141" s="676"/>
      <c r="T141" s="677"/>
      <c r="U141" s="676"/>
      <c r="V141" s="677"/>
      <c r="W141" s="111"/>
      <c r="X141" s="676"/>
      <c r="Y141" s="677"/>
      <c r="Z141" s="676"/>
      <c r="AA141" s="677"/>
      <c r="AB141" s="112"/>
      <c r="AC141" s="167"/>
      <c r="AD141" s="113">
        <f t="shared" si="17"/>
        <v>0</v>
      </c>
      <c r="AG141" s="312" t="s">
        <v>185</v>
      </c>
      <c r="AH141" s="321"/>
      <c r="AI141" s="321"/>
      <c r="AJ141" s="323" t="str">
        <f>IF(H141=SUMIFS('様式1-3 (3)'!$AD:$AD,'様式1-3 (3)'!$Z:$Z,AJ$50,'様式1-3 (3)'!$AA:$AA,$AG141),"OK","不一致")</f>
        <v>OK</v>
      </c>
      <c r="AK141" s="321"/>
      <c r="AL141" s="321"/>
      <c r="AM141" s="321"/>
      <c r="AN141" s="321"/>
      <c r="AO141" s="321"/>
      <c r="AP141" s="321"/>
      <c r="AQ141" s="321"/>
      <c r="AR141" s="321"/>
      <c r="AS141" s="321"/>
      <c r="AT141" s="321"/>
      <c r="AU141" s="321"/>
      <c r="AV141" s="321"/>
      <c r="AW141" s="321"/>
      <c r="AX141" s="321"/>
      <c r="AY141" s="321"/>
      <c r="AZ141" s="321"/>
      <c r="BA141" s="325" t="str">
        <f>IF(AC141=SUMIFS('様式1-3 (3)'!$AD:$AD,'様式1-3 (3)'!$Z:$Z,BA$50,'様式1-3 (3)'!$AA:$AA,$AG141),"OK","不一致")</f>
        <v>OK</v>
      </c>
      <c r="BB141" s="113">
        <f t="shared" si="18"/>
        <v>0</v>
      </c>
    </row>
    <row r="142" spans="2:54" ht="24" customHeight="1" x14ac:dyDescent="0.15">
      <c r="B142" s="708" t="s">
        <v>186</v>
      </c>
      <c r="C142" s="709"/>
      <c r="D142" s="709"/>
      <c r="E142" s="710"/>
      <c r="F142" s="111"/>
      <c r="G142" s="111"/>
      <c r="H142" s="111"/>
      <c r="I142" s="164"/>
      <c r="J142" s="111"/>
      <c r="K142" s="111"/>
      <c r="L142" s="111"/>
      <c r="M142" s="111"/>
      <c r="N142" s="111"/>
      <c r="O142" s="111"/>
      <c r="P142" s="111"/>
      <c r="Q142" s="111"/>
      <c r="R142" s="111"/>
      <c r="S142" s="676"/>
      <c r="T142" s="677"/>
      <c r="U142" s="676"/>
      <c r="V142" s="677"/>
      <c r="W142" s="111"/>
      <c r="X142" s="676"/>
      <c r="Y142" s="677"/>
      <c r="Z142" s="676"/>
      <c r="AA142" s="677"/>
      <c r="AB142" s="112"/>
      <c r="AC142" s="167"/>
      <c r="AD142" s="113">
        <f t="shared" si="17"/>
        <v>0</v>
      </c>
      <c r="AG142" s="312" t="s">
        <v>186</v>
      </c>
      <c r="AH142" s="321"/>
      <c r="AI142" s="321"/>
      <c r="AJ142" s="321"/>
      <c r="AK142" s="323" t="str">
        <f>IF(I142=SUMIFS('様式1-3 (3)'!$AD:$AD,'様式1-3 (3)'!$Z:$Z,AK$50,'様式1-3 (3)'!$AA:$AA,$AG142),"OK","不一致")</f>
        <v>OK</v>
      </c>
      <c r="AL142" s="321"/>
      <c r="AM142" s="321"/>
      <c r="AN142" s="321"/>
      <c r="AO142" s="321"/>
      <c r="AP142" s="321"/>
      <c r="AQ142" s="321"/>
      <c r="AR142" s="321"/>
      <c r="AS142" s="321"/>
      <c r="AT142" s="321"/>
      <c r="AU142" s="321"/>
      <c r="AV142" s="321"/>
      <c r="AW142" s="321"/>
      <c r="AX142" s="321"/>
      <c r="AY142" s="321"/>
      <c r="AZ142" s="321"/>
      <c r="BA142" s="325" t="str">
        <f>IF(AC142=SUMIFS('様式1-3 (3)'!$AD:$AD,'様式1-3 (3)'!$Z:$Z,BA$50,'様式1-3 (3)'!$AA:$AA,$AG142),"OK","不一致")</f>
        <v>OK</v>
      </c>
      <c r="BB142" s="113">
        <f t="shared" si="18"/>
        <v>0</v>
      </c>
    </row>
    <row r="143" spans="2:54" ht="24" customHeight="1" x14ac:dyDescent="0.15">
      <c r="B143" s="708" t="s">
        <v>187</v>
      </c>
      <c r="C143" s="709"/>
      <c r="D143" s="709"/>
      <c r="E143" s="710"/>
      <c r="F143" s="111"/>
      <c r="G143" s="111"/>
      <c r="H143" s="111"/>
      <c r="I143" s="111"/>
      <c r="J143" s="164"/>
      <c r="K143" s="111"/>
      <c r="L143" s="111"/>
      <c r="M143" s="111"/>
      <c r="N143" s="111"/>
      <c r="O143" s="111"/>
      <c r="P143" s="111"/>
      <c r="Q143" s="111"/>
      <c r="R143" s="163"/>
      <c r="S143" s="676"/>
      <c r="T143" s="677"/>
      <c r="U143" s="676"/>
      <c r="V143" s="677"/>
      <c r="W143" s="111"/>
      <c r="X143" s="676"/>
      <c r="Y143" s="677"/>
      <c r="Z143" s="676"/>
      <c r="AA143" s="677"/>
      <c r="AB143" s="112"/>
      <c r="AC143" s="167"/>
      <c r="AD143" s="113">
        <f t="shared" si="17"/>
        <v>0</v>
      </c>
      <c r="AG143" s="312" t="s">
        <v>187</v>
      </c>
      <c r="AH143" s="321"/>
      <c r="AI143" s="321"/>
      <c r="AJ143" s="321"/>
      <c r="AK143" s="321"/>
      <c r="AL143" s="323" t="str">
        <f>IF(J143=SUMIFS('様式1-3 (3)'!$AD:$AD,'様式1-3 (3)'!$Z:$Z,AL$50,'様式1-3 (3)'!$AA:$AA,$AG143),"OK","不一致")</f>
        <v>OK</v>
      </c>
      <c r="AM143" s="321"/>
      <c r="AN143" s="321"/>
      <c r="AO143" s="321"/>
      <c r="AP143" s="321"/>
      <c r="AQ143" s="321"/>
      <c r="AR143" s="321"/>
      <c r="AS143" s="321"/>
      <c r="AT143" s="323" t="str">
        <f>IF(R143=SUMIFS('様式1-3 (3)'!$AD:$AD,'様式1-3 (3)'!$Z:$Z,AT$50,'様式1-3 (3)'!$AA:$AA,$AG143),"OK","不一致")</f>
        <v>OK</v>
      </c>
      <c r="AU143" s="321"/>
      <c r="AV143" s="321"/>
      <c r="AW143" s="321"/>
      <c r="AX143" s="321"/>
      <c r="AY143" s="321"/>
      <c r="AZ143" s="321"/>
      <c r="BA143" s="325" t="str">
        <f>IF(AC143=SUMIFS('様式1-3 (3)'!$AD:$AD,'様式1-3 (3)'!$Z:$Z,BA$50,'様式1-3 (3)'!$AA:$AA,$AG143),"OK","不一致")</f>
        <v>OK</v>
      </c>
      <c r="BB143" s="113">
        <f t="shared" si="18"/>
        <v>0</v>
      </c>
    </row>
    <row r="144" spans="2:54" ht="24" customHeight="1" x14ac:dyDescent="0.15">
      <c r="B144" s="708" t="s">
        <v>188</v>
      </c>
      <c r="C144" s="709"/>
      <c r="D144" s="709"/>
      <c r="E144" s="710"/>
      <c r="F144" s="164"/>
      <c r="G144" s="111"/>
      <c r="H144" s="164"/>
      <c r="I144" s="111"/>
      <c r="J144" s="111"/>
      <c r="K144" s="111"/>
      <c r="L144" s="111"/>
      <c r="M144" s="111"/>
      <c r="N144" s="111"/>
      <c r="O144" s="111"/>
      <c r="P144" s="111"/>
      <c r="Q144" s="111"/>
      <c r="R144" s="111"/>
      <c r="S144" s="676"/>
      <c r="T144" s="677"/>
      <c r="U144" s="676"/>
      <c r="V144" s="677"/>
      <c r="W144" s="111"/>
      <c r="X144" s="676"/>
      <c r="Y144" s="677"/>
      <c r="Z144" s="676"/>
      <c r="AA144" s="677"/>
      <c r="AB144" s="112"/>
      <c r="AC144" s="167"/>
      <c r="AD144" s="113">
        <f t="shared" si="17"/>
        <v>0</v>
      </c>
      <c r="AG144" s="312" t="s">
        <v>188</v>
      </c>
      <c r="AH144" s="323" t="str">
        <f>IF(F144=SUMIFS('様式1-3 (3)'!$AD:$AD,'様式1-3 (3)'!$Z:$Z,AH$50,'様式1-3 (3)'!$AA:$AA,$AG144),"OK","不一致")</f>
        <v>OK</v>
      </c>
      <c r="AI144" s="321"/>
      <c r="AJ144" s="323" t="str">
        <f>IF(H144=SUMIFS('様式1-3 (3)'!$AD:$AD,'様式1-3 (3)'!$Z:$Z,AJ$50,'様式1-3 (3)'!$AA:$AA,$AG144),"OK","不一致")</f>
        <v>OK</v>
      </c>
      <c r="AK144" s="321"/>
      <c r="AL144" s="321"/>
      <c r="AM144" s="321"/>
      <c r="AN144" s="321"/>
      <c r="AO144" s="321"/>
      <c r="AP144" s="321"/>
      <c r="AQ144" s="321"/>
      <c r="AR144" s="321"/>
      <c r="AS144" s="321"/>
      <c r="AT144" s="321"/>
      <c r="AU144" s="321"/>
      <c r="AV144" s="321"/>
      <c r="AW144" s="321"/>
      <c r="AX144" s="321"/>
      <c r="AY144" s="321"/>
      <c r="AZ144" s="321"/>
      <c r="BA144" s="325" t="str">
        <f>IF(AC144=SUMIFS('様式1-3 (3)'!$AD:$AD,'様式1-3 (3)'!$Z:$Z,BA$50,'様式1-3 (3)'!$AA:$AA,$AG144),"OK","不一致")</f>
        <v>OK</v>
      </c>
      <c r="BB144" s="113">
        <f t="shared" si="18"/>
        <v>0</v>
      </c>
    </row>
    <row r="145" spans="2:54" ht="24" customHeight="1" x14ac:dyDescent="0.15">
      <c r="B145" s="708" t="s">
        <v>189</v>
      </c>
      <c r="C145" s="709"/>
      <c r="D145" s="709"/>
      <c r="E145" s="710"/>
      <c r="F145" s="164"/>
      <c r="G145" s="111"/>
      <c r="H145" s="164"/>
      <c r="I145" s="111"/>
      <c r="J145" s="111"/>
      <c r="K145" s="164"/>
      <c r="L145" s="111"/>
      <c r="M145" s="111"/>
      <c r="N145" s="111"/>
      <c r="O145" s="111"/>
      <c r="P145" s="111"/>
      <c r="Q145" s="111"/>
      <c r="R145" s="111"/>
      <c r="S145" s="682"/>
      <c r="T145" s="683"/>
      <c r="U145" s="676"/>
      <c r="V145" s="677"/>
      <c r="W145" s="111"/>
      <c r="X145" s="676"/>
      <c r="Y145" s="677"/>
      <c r="Z145" s="676"/>
      <c r="AA145" s="677"/>
      <c r="AB145" s="112"/>
      <c r="AC145" s="167"/>
      <c r="AD145" s="113">
        <f t="shared" si="17"/>
        <v>0</v>
      </c>
      <c r="AG145" s="312" t="s">
        <v>189</v>
      </c>
      <c r="AH145" s="323" t="str">
        <f>IF(F145=SUMIFS('様式1-3 (3)'!$AD:$AD,'様式1-3 (3)'!$Z:$Z,AH$50,'様式1-3 (3)'!$AA:$AA,$AG145),"OK","不一致")</f>
        <v>OK</v>
      </c>
      <c r="AI145" s="321"/>
      <c r="AJ145" s="323" t="str">
        <f>IF(H145=SUMIFS('様式1-3 (3)'!$AD:$AD,'様式1-3 (3)'!$Z:$Z,AJ$50,'様式1-3 (3)'!$AA:$AA,$AG145),"OK","不一致")</f>
        <v>OK</v>
      </c>
      <c r="AK145" s="321"/>
      <c r="AL145" s="321"/>
      <c r="AM145" s="323" t="str">
        <f>IF(K145=SUMIFS('様式1-3 (3)'!$AD:$AD,'様式1-3 (3)'!$Z:$Z,AM$50,'様式1-3 (3)'!$AA:$AA,$AG145),"OK","不一致")</f>
        <v>OK</v>
      </c>
      <c r="AN145" s="321"/>
      <c r="AO145" s="321"/>
      <c r="AP145" s="321"/>
      <c r="AQ145" s="321"/>
      <c r="AR145" s="321"/>
      <c r="AS145" s="321"/>
      <c r="AT145" s="321"/>
      <c r="AU145" s="293" t="str">
        <f>IF(S145=SUMIFS('様式1-3 (3)'!$AD:$AD,'様式1-3 (3)'!$Z:$Z,AU$50,'様式1-3 (3)'!$AA:$AA,$AG145),"OK","不一致")</f>
        <v>OK</v>
      </c>
      <c r="AV145" s="321"/>
      <c r="AW145" s="321"/>
      <c r="AX145" s="321"/>
      <c r="AY145" s="321"/>
      <c r="AZ145" s="321"/>
      <c r="BA145" s="325" t="str">
        <f>IF(AC145=SUMIFS('様式1-3 (3)'!$AD:$AD,'様式1-3 (3)'!$Z:$Z,BA$50,'様式1-3 (3)'!$AA:$AA,$AG145),"OK","不一致")</f>
        <v>OK</v>
      </c>
      <c r="BB145" s="113">
        <f t="shared" si="18"/>
        <v>0</v>
      </c>
    </row>
    <row r="146" spans="2:54" ht="24" customHeight="1" x14ac:dyDescent="0.15">
      <c r="B146" s="708" t="s">
        <v>190</v>
      </c>
      <c r="C146" s="709"/>
      <c r="D146" s="709"/>
      <c r="E146" s="710"/>
      <c r="F146" s="164"/>
      <c r="G146" s="111"/>
      <c r="H146" s="164"/>
      <c r="I146" s="111"/>
      <c r="J146" s="111"/>
      <c r="K146" s="111"/>
      <c r="L146" s="111"/>
      <c r="M146" s="111"/>
      <c r="N146" s="111"/>
      <c r="O146" s="111"/>
      <c r="P146" s="111"/>
      <c r="Q146" s="111"/>
      <c r="R146" s="111"/>
      <c r="S146" s="676"/>
      <c r="T146" s="677"/>
      <c r="U146" s="676"/>
      <c r="V146" s="677"/>
      <c r="W146" s="111"/>
      <c r="X146" s="676"/>
      <c r="Y146" s="677"/>
      <c r="Z146" s="676"/>
      <c r="AA146" s="677"/>
      <c r="AB146" s="112"/>
      <c r="AC146" s="167"/>
      <c r="AD146" s="113">
        <f t="shared" si="17"/>
        <v>0</v>
      </c>
      <c r="AG146" s="312" t="s">
        <v>190</v>
      </c>
      <c r="AH146" s="323" t="str">
        <f>IF(F146=SUMIFS('様式1-3 (3)'!$AD:$AD,'様式1-3 (3)'!$Z:$Z,AH$50,'様式1-3 (3)'!$AA:$AA,$AG146),"OK","不一致")</f>
        <v>OK</v>
      </c>
      <c r="AI146" s="321"/>
      <c r="AJ146" s="323" t="str">
        <f>IF(H146=SUMIFS('様式1-3 (3)'!$AD:$AD,'様式1-3 (3)'!$Z:$Z,AJ$50,'様式1-3 (3)'!$AA:$AA,$AG146),"OK","不一致")</f>
        <v>OK</v>
      </c>
      <c r="AK146" s="321"/>
      <c r="AL146" s="321"/>
      <c r="AM146" s="321"/>
      <c r="AN146" s="321"/>
      <c r="AO146" s="321"/>
      <c r="AP146" s="321"/>
      <c r="AQ146" s="321"/>
      <c r="AR146" s="321"/>
      <c r="AS146" s="321"/>
      <c r="AT146" s="321"/>
      <c r="AU146" s="321"/>
      <c r="AV146" s="321"/>
      <c r="AW146" s="321"/>
      <c r="AX146" s="321"/>
      <c r="AY146" s="321"/>
      <c r="AZ146" s="321"/>
      <c r="BA146" s="325" t="str">
        <f>IF(AC146=SUMIFS('様式1-3 (3)'!$AD:$AD,'様式1-3 (3)'!$Z:$Z,BA$50,'様式1-3 (3)'!$AA:$AA,$AG146),"OK","不一致")</f>
        <v>OK</v>
      </c>
      <c r="BB146" s="113">
        <f t="shared" si="18"/>
        <v>0</v>
      </c>
    </row>
    <row r="147" spans="2:54" ht="24" customHeight="1" x14ac:dyDescent="0.15">
      <c r="B147" s="708" t="s">
        <v>191</v>
      </c>
      <c r="C147" s="709"/>
      <c r="D147" s="709"/>
      <c r="E147" s="710"/>
      <c r="F147" s="111"/>
      <c r="G147" s="164"/>
      <c r="H147" s="111"/>
      <c r="I147" s="111"/>
      <c r="J147" s="111"/>
      <c r="K147" s="111"/>
      <c r="L147" s="111"/>
      <c r="M147" s="111"/>
      <c r="N147" s="111"/>
      <c r="O147" s="111"/>
      <c r="P147" s="111"/>
      <c r="Q147" s="111"/>
      <c r="R147" s="111"/>
      <c r="S147" s="676"/>
      <c r="T147" s="677"/>
      <c r="U147" s="676"/>
      <c r="V147" s="677"/>
      <c r="W147" s="111"/>
      <c r="X147" s="676"/>
      <c r="Y147" s="677"/>
      <c r="Z147" s="676"/>
      <c r="AA147" s="677"/>
      <c r="AB147" s="112"/>
      <c r="AC147" s="167"/>
      <c r="AD147" s="113">
        <f t="shared" si="17"/>
        <v>0</v>
      </c>
      <c r="AG147" s="312" t="s">
        <v>191</v>
      </c>
      <c r="AH147" s="321"/>
      <c r="AI147" s="323" t="str">
        <f>IF(G147=SUMIFS('様式1-3 (3)'!$AD:$AD,'様式1-3 (3)'!$Z:$Z,AI$50,'様式1-3 (3)'!$AA:$AA,$AG147),"OK","不一致")</f>
        <v>OK</v>
      </c>
      <c r="AJ147" s="321"/>
      <c r="AK147" s="321"/>
      <c r="AL147" s="321"/>
      <c r="AM147" s="321"/>
      <c r="AN147" s="321"/>
      <c r="AO147" s="321"/>
      <c r="AP147" s="321"/>
      <c r="AQ147" s="321"/>
      <c r="AR147" s="321"/>
      <c r="AS147" s="321"/>
      <c r="AT147" s="321"/>
      <c r="AU147" s="321"/>
      <c r="AV147" s="321"/>
      <c r="AW147" s="321"/>
      <c r="AX147" s="321"/>
      <c r="AY147" s="321"/>
      <c r="AZ147" s="321"/>
      <c r="BA147" s="325" t="str">
        <f>IF(AC147=SUMIFS('様式1-3 (3)'!$AD:$AD,'様式1-3 (3)'!$Z:$Z,BA$50,'様式1-3 (3)'!$AA:$AA,$AG147),"OK","不一致")</f>
        <v>OK</v>
      </c>
      <c r="BB147" s="113">
        <f t="shared" si="18"/>
        <v>0</v>
      </c>
    </row>
    <row r="148" spans="2:54" ht="24" customHeight="1" x14ac:dyDescent="0.15">
      <c r="B148" s="708" t="s">
        <v>192</v>
      </c>
      <c r="C148" s="709"/>
      <c r="D148" s="709"/>
      <c r="E148" s="710"/>
      <c r="F148" s="111"/>
      <c r="G148" s="111"/>
      <c r="H148" s="111"/>
      <c r="I148" s="111"/>
      <c r="J148" s="111"/>
      <c r="K148" s="111"/>
      <c r="L148" s="111"/>
      <c r="M148" s="164"/>
      <c r="N148" s="111"/>
      <c r="O148" s="111"/>
      <c r="P148" s="111"/>
      <c r="Q148" s="111"/>
      <c r="R148" s="111"/>
      <c r="S148" s="676"/>
      <c r="T148" s="677"/>
      <c r="U148" s="676"/>
      <c r="V148" s="677"/>
      <c r="W148" s="111"/>
      <c r="X148" s="676"/>
      <c r="Y148" s="677"/>
      <c r="Z148" s="676"/>
      <c r="AA148" s="677"/>
      <c r="AB148" s="112"/>
      <c r="AC148" s="167"/>
      <c r="AD148" s="113">
        <f t="shared" ref="AD148:AD159" si="19">SUM(F148:AC148)</f>
        <v>0</v>
      </c>
      <c r="AG148" s="312" t="s">
        <v>192</v>
      </c>
      <c r="AH148" s="321"/>
      <c r="AI148" s="321"/>
      <c r="AJ148" s="321"/>
      <c r="AK148" s="321"/>
      <c r="AL148" s="321"/>
      <c r="AM148" s="321"/>
      <c r="AN148" s="321"/>
      <c r="AO148" s="323" t="str">
        <f>IF(M148=SUMIFS('様式1-3 (3)'!$AD:$AD,'様式1-3 (3)'!$Z:$Z,AO$50,'様式1-3 (3)'!$AA:$AA,$AG148),"OK","不一致")</f>
        <v>OK</v>
      </c>
      <c r="AP148" s="321"/>
      <c r="AQ148" s="321"/>
      <c r="AR148" s="321"/>
      <c r="AS148" s="321"/>
      <c r="AT148" s="321"/>
      <c r="AU148" s="321"/>
      <c r="AV148" s="321"/>
      <c r="AW148" s="321"/>
      <c r="AX148" s="321"/>
      <c r="AY148" s="321"/>
      <c r="AZ148" s="321"/>
      <c r="BA148" s="325" t="str">
        <f>IF(AC148=SUMIFS('様式1-3 (3)'!$AD:$AD,'様式1-3 (3)'!$Z:$Z,BA$50,'様式1-3 (3)'!$AA:$AA,$AG148),"OK","不一致")</f>
        <v>OK</v>
      </c>
      <c r="BB148" s="113">
        <f t="shared" ref="BB148:BB163" si="20">SUM(AH148:BA148)</f>
        <v>0</v>
      </c>
    </row>
    <row r="149" spans="2:54" ht="24" customHeight="1" x14ac:dyDescent="0.15">
      <c r="B149" s="708" t="s">
        <v>193</v>
      </c>
      <c r="C149" s="709"/>
      <c r="D149" s="709"/>
      <c r="E149" s="710"/>
      <c r="F149" s="111"/>
      <c r="G149" s="111"/>
      <c r="H149" s="164"/>
      <c r="I149" s="111"/>
      <c r="J149" s="111"/>
      <c r="K149" s="111"/>
      <c r="L149" s="111"/>
      <c r="M149" s="111"/>
      <c r="N149" s="111"/>
      <c r="O149" s="111"/>
      <c r="P149" s="111"/>
      <c r="Q149" s="111"/>
      <c r="R149" s="111"/>
      <c r="S149" s="676"/>
      <c r="T149" s="677"/>
      <c r="U149" s="676"/>
      <c r="V149" s="677"/>
      <c r="W149" s="111"/>
      <c r="X149" s="676"/>
      <c r="Y149" s="677"/>
      <c r="Z149" s="676"/>
      <c r="AA149" s="677"/>
      <c r="AB149" s="112"/>
      <c r="AC149" s="167"/>
      <c r="AD149" s="113">
        <f t="shared" si="19"/>
        <v>0</v>
      </c>
      <c r="AG149" s="312" t="s">
        <v>193</v>
      </c>
      <c r="AH149" s="321"/>
      <c r="AI149" s="321"/>
      <c r="AJ149" s="323" t="str">
        <f>IF(H149=SUMIFS('様式1-3 (3)'!$AD:$AD,'様式1-3 (3)'!$Z:$Z,AJ$50,'様式1-3 (3)'!$AA:$AA,$AG149),"OK","不一致")</f>
        <v>OK</v>
      </c>
      <c r="AK149" s="321"/>
      <c r="AL149" s="321"/>
      <c r="AM149" s="321"/>
      <c r="AN149" s="321"/>
      <c r="AO149" s="321"/>
      <c r="AP149" s="321"/>
      <c r="AQ149" s="321"/>
      <c r="AR149" s="321"/>
      <c r="AS149" s="321"/>
      <c r="AT149" s="321"/>
      <c r="AU149" s="321"/>
      <c r="AV149" s="321"/>
      <c r="AW149" s="321"/>
      <c r="AX149" s="321"/>
      <c r="AY149" s="321"/>
      <c r="AZ149" s="321"/>
      <c r="BA149" s="325" t="str">
        <f>IF(AC149=SUMIFS('様式1-3 (3)'!$AD:$AD,'様式1-3 (3)'!$Z:$Z,BA$50,'様式1-3 (3)'!$AA:$AA,$AG149),"OK","不一致")</f>
        <v>OK</v>
      </c>
      <c r="BB149" s="113">
        <f t="shared" si="20"/>
        <v>0</v>
      </c>
    </row>
    <row r="150" spans="2:54" ht="24" customHeight="1" x14ac:dyDescent="0.15">
      <c r="B150" s="708" t="s">
        <v>194</v>
      </c>
      <c r="C150" s="709"/>
      <c r="D150" s="709"/>
      <c r="E150" s="710"/>
      <c r="F150" s="111"/>
      <c r="G150" s="111"/>
      <c r="H150" s="164"/>
      <c r="I150" s="111"/>
      <c r="J150" s="111"/>
      <c r="K150" s="111"/>
      <c r="L150" s="111"/>
      <c r="M150" s="111"/>
      <c r="N150" s="111"/>
      <c r="O150" s="111"/>
      <c r="P150" s="111"/>
      <c r="Q150" s="111"/>
      <c r="R150" s="111"/>
      <c r="S150" s="676"/>
      <c r="T150" s="677"/>
      <c r="U150" s="676"/>
      <c r="V150" s="677"/>
      <c r="W150" s="111"/>
      <c r="X150" s="676"/>
      <c r="Y150" s="677"/>
      <c r="Z150" s="676"/>
      <c r="AA150" s="677"/>
      <c r="AB150" s="112"/>
      <c r="AC150" s="167"/>
      <c r="AD150" s="113">
        <f t="shared" si="19"/>
        <v>0</v>
      </c>
      <c r="AG150" s="312" t="s">
        <v>194</v>
      </c>
      <c r="AH150" s="321"/>
      <c r="AI150" s="321"/>
      <c r="AJ150" s="323" t="str">
        <f>IF(H150=SUMIFS('様式1-3 (3)'!$AD:$AD,'様式1-3 (3)'!$Z:$Z,AJ$50,'様式1-3 (3)'!$AA:$AA,$AG150),"OK","不一致")</f>
        <v>OK</v>
      </c>
      <c r="AK150" s="321"/>
      <c r="AL150" s="321"/>
      <c r="AM150" s="321"/>
      <c r="AN150" s="321"/>
      <c r="AO150" s="321"/>
      <c r="AP150" s="321"/>
      <c r="AQ150" s="321"/>
      <c r="AR150" s="321"/>
      <c r="AS150" s="321"/>
      <c r="AT150" s="321"/>
      <c r="AU150" s="321"/>
      <c r="AV150" s="321"/>
      <c r="AW150" s="321"/>
      <c r="AX150" s="321"/>
      <c r="AY150" s="321"/>
      <c r="AZ150" s="321"/>
      <c r="BA150" s="325" t="str">
        <f>IF(AC150=SUMIFS('様式1-3 (3)'!$AD:$AD,'様式1-3 (3)'!$Z:$Z,BA$50,'様式1-3 (3)'!$AA:$AA,$AG150),"OK","不一致")</f>
        <v>OK</v>
      </c>
      <c r="BB150" s="113">
        <f t="shared" si="20"/>
        <v>0</v>
      </c>
    </row>
    <row r="151" spans="2:54" ht="24" customHeight="1" x14ac:dyDescent="0.15">
      <c r="B151" s="708" t="s">
        <v>151</v>
      </c>
      <c r="C151" s="709"/>
      <c r="D151" s="709"/>
      <c r="E151" s="710"/>
      <c r="F151" s="111"/>
      <c r="G151" s="111"/>
      <c r="H151" s="168"/>
      <c r="I151" s="111"/>
      <c r="J151" s="111"/>
      <c r="K151" s="111"/>
      <c r="L151" s="111"/>
      <c r="M151" s="111"/>
      <c r="N151" s="164"/>
      <c r="O151" s="111"/>
      <c r="P151" s="111"/>
      <c r="Q151" s="111"/>
      <c r="R151" s="111"/>
      <c r="S151" s="676"/>
      <c r="T151" s="677"/>
      <c r="U151" s="676"/>
      <c r="V151" s="677"/>
      <c r="W151" s="111"/>
      <c r="X151" s="676"/>
      <c r="Y151" s="677"/>
      <c r="Z151" s="676"/>
      <c r="AA151" s="677"/>
      <c r="AB151" s="112"/>
      <c r="AC151" s="167"/>
      <c r="AD151" s="113">
        <f t="shared" si="19"/>
        <v>0</v>
      </c>
      <c r="AG151" s="312" t="s">
        <v>151</v>
      </c>
      <c r="AH151" s="321"/>
      <c r="AI151" s="321"/>
      <c r="AJ151" s="326"/>
      <c r="AK151" s="321"/>
      <c r="AL151" s="321"/>
      <c r="AM151" s="321"/>
      <c r="AN151" s="321"/>
      <c r="AO151" s="321"/>
      <c r="AP151" s="323" t="str">
        <f>IF(N151=SUMIFS('様式1-3 (3)'!$AD:$AD,'様式1-3 (3)'!$Z:$Z,AP$50,'様式1-3 (3)'!$AA:$AA,$AG151),"OK","不一致")</f>
        <v>OK</v>
      </c>
      <c r="AQ151" s="321"/>
      <c r="AR151" s="321"/>
      <c r="AS151" s="321"/>
      <c r="AT151" s="321"/>
      <c r="AU151" s="321"/>
      <c r="AV151" s="321"/>
      <c r="AW151" s="321"/>
      <c r="AX151" s="321"/>
      <c r="AY151" s="321"/>
      <c r="AZ151" s="321"/>
      <c r="BA151" s="325" t="str">
        <f>IF(AC151=SUMIFS('様式1-3 (3)'!$AD:$AD,'様式1-3 (3)'!$Z:$Z,BA$50,'様式1-3 (3)'!$AA:$AA,$AG151),"OK","不一致")</f>
        <v>OK</v>
      </c>
      <c r="BB151" s="113">
        <f t="shared" si="20"/>
        <v>0</v>
      </c>
    </row>
    <row r="152" spans="2:54" ht="24" customHeight="1" x14ac:dyDescent="0.15">
      <c r="B152" s="708" t="s">
        <v>195</v>
      </c>
      <c r="C152" s="709"/>
      <c r="D152" s="709"/>
      <c r="E152" s="710"/>
      <c r="F152" s="111"/>
      <c r="G152" s="111"/>
      <c r="H152" s="164"/>
      <c r="I152" s="111"/>
      <c r="J152" s="111"/>
      <c r="K152" s="111"/>
      <c r="L152" s="111"/>
      <c r="M152" s="111"/>
      <c r="N152" s="111"/>
      <c r="O152" s="164"/>
      <c r="P152" s="111"/>
      <c r="Q152" s="111"/>
      <c r="R152" s="111"/>
      <c r="S152" s="676"/>
      <c r="T152" s="677"/>
      <c r="U152" s="676"/>
      <c r="V152" s="677"/>
      <c r="W152" s="111"/>
      <c r="X152" s="676"/>
      <c r="Y152" s="677"/>
      <c r="Z152" s="676"/>
      <c r="AA152" s="677"/>
      <c r="AB152" s="112"/>
      <c r="AC152" s="167"/>
      <c r="AD152" s="113">
        <f t="shared" si="19"/>
        <v>0</v>
      </c>
      <c r="AG152" s="312" t="s">
        <v>195</v>
      </c>
      <c r="AH152" s="321"/>
      <c r="AI152" s="321"/>
      <c r="AJ152" s="323" t="str">
        <f>IF(H152=SUMIFS('様式1-3 (3)'!$AD:$AD,'様式1-3 (3)'!$Z:$Z,AJ$50,'様式1-3 (3)'!$AA:$AA,$AG152),"OK","不一致")</f>
        <v>OK</v>
      </c>
      <c r="AK152" s="321"/>
      <c r="AL152" s="321"/>
      <c r="AM152" s="321"/>
      <c r="AN152" s="321"/>
      <c r="AO152" s="321"/>
      <c r="AP152" s="321"/>
      <c r="AQ152" s="323" t="str">
        <f>IF(O152=SUMIFS('様式1-3 (3)'!$AD:$AD,'様式1-3 (3)'!$Z:$Z,AQ$50,'様式1-3 (3)'!$AA:$AA,$AG152),"OK","不一致")</f>
        <v>OK</v>
      </c>
      <c r="AR152" s="321"/>
      <c r="AS152" s="321"/>
      <c r="AT152" s="321"/>
      <c r="AU152" s="321"/>
      <c r="AV152" s="321"/>
      <c r="AW152" s="321"/>
      <c r="AX152" s="321"/>
      <c r="AY152" s="321"/>
      <c r="AZ152" s="321"/>
      <c r="BA152" s="325" t="str">
        <f>IF(AC152=SUMIFS('様式1-3 (3)'!$AD:$AD,'様式1-3 (3)'!$Z:$Z,BA$50,'様式1-3 (3)'!$AA:$AA,$AG152),"OK","不一致")</f>
        <v>OK</v>
      </c>
      <c r="BB152" s="113">
        <f t="shared" si="20"/>
        <v>0</v>
      </c>
    </row>
    <row r="153" spans="2:54" ht="24" customHeight="1" x14ac:dyDescent="0.15">
      <c r="B153" s="708" t="s">
        <v>196</v>
      </c>
      <c r="C153" s="709"/>
      <c r="D153" s="709"/>
      <c r="E153" s="710"/>
      <c r="F153" s="111"/>
      <c r="G153" s="111"/>
      <c r="H153" s="164"/>
      <c r="I153" s="111"/>
      <c r="J153" s="111"/>
      <c r="K153" s="111"/>
      <c r="L153" s="111"/>
      <c r="M153" s="111"/>
      <c r="N153" s="111"/>
      <c r="O153" s="111"/>
      <c r="P153" s="111"/>
      <c r="Q153" s="111"/>
      <c r="R153" s="111"/>
      <c r="S153" s="676"/>
      <c r="T153" s="677"/>
      <c r="U153" s="676"/>
      <c r="V153" s="677"/>
      <c r="W153" s="111"/>
      <c r="X153" s="676"/>
      <c r="Y153" s="677"/>
      <c r="Z153" s="676"/>
      <c r="AA153" s="677"/>
      <c r="AB153" s="112"/>
      <c r="AC153" s="167"/>
      <c r="AD153" s="113">
        <f t="shared" si="19"/>
        <v>0</v>
      </c>
      <c r="AG153" s="312" t="s">
        <v>196</v>
      </c>
      <c r="AH153" s="321"/>
      <c r="AI153" s="321"/>
      <c r="AJ153" s="323" t="str">
        <f>IF(H153=SUMIFS('様式1-3 (3)'!$AD:$AD,'様式1-3 (3)'!$Z:$Z,AJ$50,'様式1-3 (3)'!$AA:$AA,$AG153),"OK","不一致")</f>
        <v>OK</v>
      </c>
      <c r="AK153" s="321"/>
      <c r="AL153" s="321"/>
      <c r="AM153" s="321"/>
      <c r="AN153" s="321"/>
      <c r="AO153" s="321"/>
      <c r="AP153" s="321"/>
      <c r="AQ153" s="321"/>
      <c r="AR153" s="321"/>
      <c r="AS153" s="321"/>
      <c r="AT153" s="321"/>
      <c r="AU153" s="321"/>
      <c r="AV153" s="321"/>
      <c r="AW153" s="321"/>
      <c r="AX153" s="321"/>
      <c r="AY153" s="321"/>
      <c r="AZ153" s="321"/>
      <c r="BA153" s="325" t="str">
        <f>IF(AC153=SUMIFS('様式1-3 (3)'!$AD:$AD,'様式1-3 (3)'!$Z:$Z,BA$50,'様式1-3 (3)'!$AA:$AA,$AG153),"OK","不一致")</f>
        <v>OK</v>
      </c>
      <c r="BB153" s="113">
        <f t="shared" si="20"/>
        <v>0</v>
      </c>
    </row>
    <row r="154" spans="2:54" ht="24" customHeight="1" x14ac:dyDescent="0.15">
      <c r="B154" s="708" t="s">
        <v>197</v>
      </c>
      <c r="C154" s="709"/>
      <c r="D154" s="709"/>
      <c r="E154" s="710"/>
      <c r="F154" s="111"/>
      <c r="G154" s="111"/>
      <c r="H154" s="111"/>
      <c r="I154" s="111"/>
      <c r="J154" s="111"/>
      <c r="K154" s="111"/>
      <c r="L154" s="111"/>
      <c r="M154" s="111"/>
      <c r="N154" s="111"/>
      <c r="O154" s="111"/>
      <c r="P154" s="111"/>
      <c r="Q154" s="111"/>
      <c r="R154" s="111"/>
      <c r="S154" s="682"/>
      <c r="T154" s="683"/>
      <c r="U154" s="676"/>
      <c r="V154" s="677"/>
      <c r="W154" s="111"/>
      <c r="X154" s="676"/>
      <c r="Y154" s="677"/>
      <c r="Z154" s="676"/>
      <c r="AA154" s="677"/>
      <c r="AB154" s="112"/>
      <c r="AC154" s="167"/>
      <c r="AD154" s="113">
        <f t="shared" si="19"/>
        <v>0</v>
      </c>
      <c r="AG154" s="312" t="s">
        <v>197</v>
      </c>
      <c r="AH154" s="321"/>
      <c r="AI154" s="321"/>
      <c r="AJ154" s="321"/>
      <c r="AK154" s="321"/>
      <c r="AL154" s="321"/>
      <c r="AM154" s="321"/>
      <c r="AN154" s="321"/>
      <c r="AO154" s="321"/>
      <c r="AP154" s="321"/>
      <c r="AQ154" s="321"/>
      <c r="AR154" s="321"/>
      <c r="AS154" s="321"/>
      <c r="AT154" s="321"/>
      <c r="AU154" s="293" t="str">
        <f>IF(S154=SUMIFS('様式1-3 (3)'!$AD:$AD,'様式1-3 (3)'!$Z:$Z,AU$50,'様式1-3 (3)'!$AA:$AA,$AG154),"OK","不一致")</f>
        <v>OK</v>
      </c>
      <c r="AV154" s="321"/>
      <c r="AW154" s="321"/>
      <c r="AX154" s="321"/>
      <c r="AY154" s="321"/>
      <c r="AZ154" s="321"/>
      <c r="BA154" s="325" t="str">
        <f>IF(AC154=SUMIFS('様式1-3 (3)'!$AD:$AD,'様式1-3 (3)'!$Z:$Z,BA$50,'様式1-3 (3)'!$AA:$AA,$AG154),"OK","不一致")</f>
        <v>OK</v>
      </c>
      <c r="BB154" s="113">
        <f t="shared" si="20"/>
        <v>0</v>
      </c>
    </row>
    <row r="155" spans="2:54" ht="24" customHeight="1" x14ac:dyDescent="0.15">
      <c r="B155" s="708" t="s">
        <v>198</v>
      </c>
      <c r="C155" s="709"/>
      <c r="D155" s="709"/>
      <c r="E155" s="710"/>
      <c r="F155" s="111"/>
      <c r="G155" s="111"/>
      <c r="H155" s="111"/>
      <c r="I155" s="111"/>
      <c r="J155" s="164"/>
      <c r="K155" s="111"/>
      <c r="L155" s="111"/>
      <c r="M155" s="111"/>
      <c r="N155" s="111"/>
      <c r="O155" s="111"/>
      <c r="P155" s="111"/>
      <c r="Q155" s="111"/>
      <c r="R155" s="111"/>
      <c r="S155" s="676"/>
      <c r="T155" s="677"/>
      <c r="U155" s="676"/>
      <c r="V155" s="677"/>
      <c r="W155" s="111"/>
      <c r="X155" s="676"/>
      <c r="Y155" s="677"/>
      <c r="Z155" s="676"/>
      <c r="AA155" s="677"/>
      <c r="AB155" s="112"/>
      <c r="AC155" s="167"/>
      <c r="AD155" s="113">
        <f t="shared" si="19"/>
        <v>0</v>
      </c>
      <c r="AG155" s="312" t="s">
        <v>198</v>
      </c>
      <c r="AH155" s="321"/>
      <c r="AI155" s="321"/>
      <c r="AJ155" s="321"/>
      <c r="AK155" s="321"/>
      <c r="AL155" s="323" t="str">
        <f>IF(J155=SUMIFS('様式1-3 (3)'!$AD:$AD,'様式1-3 (3)'!$Z:$Z,AL$50,'様式1-3 (3)'!$AA:$AA,$AG155),"OK","不一致")</f>
        <v>OK</v>
      </c>
      <c r="AM155" s="321"/>
      <c r="AN155" s="321"/>
      <c r="AO155" s="321"/>
      <c r="AP155" s="321"/>
      <c r="AQ155" s="321"/>
      <c r="AR155" s="321"/>
      <c r="AS155" s="321"/>
      <c r="AT155" s="321"/>
      <c r="AU155" s="321"/>
      <c r="AV155" s="321"/>
      <c r="AW155" s="321"/>
      <c r="AX155" s="321"/>
      <c r="AY155" s="321"/>
      <c r="AZ155" s="321"/>
      <c r="BA155" s="325" t="str">
        <f>IF(AC155=SUMIFS('様式1-3 (3)'!$AD:$AD,'様式1-3 (3)'!$Z:$Z,BA$50,'様式1-3 (3)'!$AA:$AA,$AG155),"OK","不一致")</f>
        <v>OK</v>
      </c>
      <c r="BB155" s="113">
        <f t="shared" si="20"/>
        <v>0</v>
      </c>
    </row>
    <row r="156" spans="2:54" ht="24" customHeight="1" x14ac:dyDescent="0.15">
      <c r="B156" s="708" t="s">
        <v>199</v>
      </c>
      <c r="C156" s="709"/>
      <c r="D156" s="709"/>
      <c r="E156" s="710"/>
      <c r="F156" s="111"/>
      <c r="G156" s="111"/>
      <c r="H156" s="111"/>
      <c r="I156" s="111"/>
      <c r="J156" s="111"/>
      <c r="K156" s="111"/>
      <c r="L156" s="111"/>
      <c r="M156" s="111"/>
      <c r="N156" s="111"/>
      <c r="O156" s="111"/>
      <c r="P156" s="111"/>
      <c r="Q156" s="111"/>
      <c r="R156" s="111"/>
      <c r="S156" s="676"/>
      <c r="T156" s="677"/>
      <c r="U156" s="682"/>
      <c r="V156" s="683"/>
      <c r="W156" s="111"/>
      <c r="X156" s="676"/>
      <c r="Y156" s="677"/>
      <c r="Z156" s="676"/>
      <c r="AA156" s="677"/>
      <c r="AB156" s="112"/>
      <c r="AC156" s="167"/>
      <c r="AD156" s="113">
        <f t="shared" si="19"/>
        <v>0</v>
      </c>
      <c r="AG156" s="312" t="s">
        <v>199</v>
      </c>
      <c r="AH156" s="321"/>
      <c r="AI156" s="321"/>
      <c r="AJ156" s="321"/>
      <c r="AK156" s="321"/>
      <c r="AL156" s="321"/>
      <c r="AM156" s="321"/>
      <c r="AN156" s="321"/>
      <c r="AO156" s="321"/>
      <c r="AP156" s="321"/>
      <c r="AQ156" s="321"/>
      <c r="AR156" s="321"/>
      <c r="AS156" s="321"/>
      <c r="AT156" s="321"/>
      <c r="AU156" s="321"/>
      <c r="AV156" s="293" t="str">
        <f>IF(U156=SUMIFS('様式1-3 (3)'!$AD:$AD,'様式1-3 (3)'!$Z:$Z,AV$50,'様式1-3 (3)'!$AA:$AA,$AG156),"OK","不一致")</f>
        <v>OK</v>
      </c>
      <c r="AW156" s="321"/>
      <c r="AX156" s="321"/>
      <c r="AY156" s="321"/>
      <c r="AZ156" s="321"/>
      <c r="BA156" s="325" t="str">
        <f>IF(AC156=SUMIFS('様式1-3 (3)'!$AD:$AD,'様式1-3 (3)'!$Z:$Z,BA$50,'様式1-3 (3)'!$AA:$AA,$AG156),"OK","不一致")</f>
        <v>OK</v>
      </c>
      <c r="BB156" s="113">
        <f t="shared" si="20"/>
        <v>0</v>
      </c>
    </row>
    <row r="157" spans="2:54" ht="24" customHeight="1" x14ac:dyDescent="0.15">
      <c r="B157" s="708" t="s">
        <v>200</v>
      </c>
      <c r="C157" s="709"/>
      <c r="D157" s="709"/>
      <c r="E157" s="710"/>
      <c r="F157" s="111"/>
      <c r="G157" s="111"/>
      <c r="H157" s="111"/>
      <c r="I157" s="111"/>
      <c r="J157" s="111"/>
      <c r="K157" s="111"/>
      <c r="L157" s="111"/>
      <c r="M157" s="111"/>
      <c r="N157" s="111"/>
      <c r="O157" s="111"/>
      <c r="P157" s="111"/>
      <c r="Q157" s="111"/>
      <c r="R157" s="111"/>
      <c r="S157" s="676"/>
      <c r="T157" s="677"/>
      <c r="U157" s="676"/>
      <c r="V157" s="677"/>
      <c r="W157" s="163"/>
      <c r="X157" s="676"/>
      <c r="Y157" s="677"/>
      <c r="Z157" s="676"/>
      <c r="AA157" s="677"/>
      <c r="AB157" s="112"/>
      <c r="AC157" s="167"/>
      <c r="AD157" s="113">
        <f t="shared" si="19"/>
        <v>0</v>
      </c>
      <c r="AG157" s="312" t="s">
        <v>200</v>
      </c>
      <c r="AH157" s="321"/>
      <c r="AI157" s="321"/>
      <c r="AJ157" s="321"/>
      <c r="AK157" s="321"/>
      <c r="AL157" s="321"/>
      <c r="AM157" s="321"/>
      <c r="AN157" s="321"/>
      <c r="AO157" s="321"/>
      <c r="AP157" s="321"/>
      <c r="AQ157" s="321"/>
      <c r="AR157" s="321"/>
      <c r="AS157" s="321"/>
      <c r="AT157" s="321"/>
      <c r="AU157" s="321"/>
      <c r="AV157" s="321"/>
      <c r="AW157" s="323" t="str">
        <f>IF(W157=SUMIFS('様式1-3 (3)'!$AD:$AD,'様式1-3 (3)'!$Z:$Z,AW$50,'様式1-3 (3)'!$AA:$AA,$AG157),"OK","不一致")</f>
        <v>OK</v>
      </c>
      <c r="AX157" s="321"/>
      <c r="AY157" s="321"/>
      <c r="AZ157" s="321"/>
      <c r="BA157" s="325" t="str">
        <f>IF(AC157=SUMIFS('様式1-3 (3)'!$AD:$AD,'様式1-3 (3)'!$Z:$Z,BA$50,'様式1-3 (3)'!$AA:$AA,$AG157),"OK","不一致")</f>
        <v>OK</v>
      </c>
      <c r="BB157" s="113">
        <f t="shared" si="20"/>
        <v>0</v>
      </c>
    </row>
    <row r="158" spans="2:54" ht="24" customHeight="1" x14ac:dyDescent="0.15">
      <c r="B158" s="708" t="s">
        <v>201</v>
      </c>
      <c r="C158" s="709"/>
      <c r="D158" s="709"/>
      <c r="E158" s="710"/>
      <c r="F158" s="111"/>
      <c r="G158" s="111"/>
      <c r="H158" s="111"/>
      <c r="I158" s="111"/>
      <c r="J158" s="111"/>
      <c r="K158" s="111"/>
      <c r="L158" s="111"/>
      <c r="M158" s="111"/>
      <c r="N158" s="111"/>
      <c r="O158" s="111"/>
      <c r="P158" s="111"/>
      <c r="Q158" s="111"/>
      <c r="R158" s="163"/>
      <c r="S158" s="676"/>
      <c r="T158" s="677"/>
      <c r="U158" s="676"/>
      <c r="V158" s="677"/>
      <c r="W158" s="111"/>
      <c r="X158" s="682"/>
      <c r="Y158" s="683"/>
      <c r="Z158" s="676"/>
      <c r="AA158" s="677"/>
      <c r="AB158" s="112"/>
      <c r="AC158" s="167"/>
      <c r="AD158" s="113">
        <f t="shared" si="19"/>
        <v>0</v>
      </c>
      <c r="AG158" s="312" t="s">
        <v>201</v>
      </c>
      <c r="AH158" s="321"/>
      <c r="AI158" s="321"/>
      <c r="AJ158" s="321"/>
      <c r="AK158" s="321"/>
      <c r="AL158" s="321"/>
      <c r="AM158" s="321"/>
      <c r="AN158" s="321"/>
      <c r="AO158" s="321"/>
      <c r="AP158" s="321"/>
      <c r="AQ158" s="321"/>
      <c r="AR158" s="321"/>
      <c r="AS158" s="321"/>
      <c r="AT158" s="323" t="str">
        <f>IF(R158=SUMIFS('様式1-3 (3)'!$AD:$AD,'様式1-3 (3)'!$Z:$Z,AT$50,'様式1-3 (3)'!$AA:$AA,$AG158),"OK","不一致")</f>
        <v>OK</v>
      </c>
      <c r="AU158" s="321"/>
      <c r="AV158" s="321"/>
      <c r="AW158" s="321"/>
      <c r="AX158" s="293" t="str">
        <f>IF(X158=SUMIFS('様式1-3 (3)'!$AD:$AD,'様式1-3 (3)'!$Z:$Z,AX$50,'様式1-3 (3)'!$AA:$AA,$AG158),"OK","不一致")</f>
        <v>OK</v>
      </c>
      <c r="AY158" s="321"/>
      <c r="AZ158" s="321"/>
      <c r="BA158" s="325" t="str">
        <f>IF(AC158=SUMIFS('様式1-3 (3)'!$AD:$AD,'様式1-3 (3)'!$Z:$Z,BA$50,'様式1-3 (3)'!$AA:$AA,$AG158),"OK","不一致")</f>
        <v>OK</v>
      </c>
      <c r="BB158" s="113">
        <f t="shared" si="20"/>
        <v>0</v>
      </c>
    </row>
    <row r="159" spans="2:54" ht="24" customHeight="1" x14ac:dyDescent="0.15">
      <c r="B159" s="708" t="s">
        <v>202</v>
      </c>
      <c r="C159" s="709"/>
      <c r="D159" s="709"/>
      <c r="E159" s="710"/>
      <c r="F159" s="111"/>
      <c r="G159" s="111"/>
      <c r="H159" s="164"/>
      <c r="I159" s="111"/>
      <c r="J159" s="111"/>
      <c r="K159" s="111"/>
      <c r="L159" s="111"/>
      <c r="M159" s="111"/>
      <c r="N159" s="111"/>
      <c r="O159" s="111"/>
      <c r="P159" s="111"/>
      <c r="Q159" s="111"/>
      <c r="R159" s="111"/>
      <c r="S159" s="676"/>
      <c r="T159" s="677"/>
      <c r="U159" s="676"/>
      <c r="V159" s="677"/>
      <c r="W159" s="111"/>
      <c r="X159" s="676"/>
      <c r="Y159" s="677"/>
      <c r="Z159" s="676"/>
      <c r="AA159" s="677"/>
      <c r="AB159" s="112"/>
      <c r="AC159" s="167"/>
      <c r="AD159" s="113">
        <f t="shared" si="19"/>
        <v>0</v>
      </c>
      <c r="AG159" s="312" t="s">
        <v>202</v>
      </c>
      <c r="AH159" s="321"/>
      <c r="AI159" s="321"/>
      <c r="AJ159" s="323" t="str">
        <f>IF(H159=SUMIFS('様式1-3 (3)'!$AD:$AD,'様式1-3 (3)'!$Z:$Z,AJ$50,'様式1-3 (3)'!$AA:$AA,$AG159),"OK","不一致")</f>
        <v>OK</v>
      </c>
      <c r="AK159" s="321"/>
      <c r="AL159" s="321"/>
      <c r="AM159" s="321"/>
      <c r="AN159" s="321"/>
      <c r="AO159" s="321"/>
      <c r="AP159" s="321"/>
      <c r="AQ159" s="321"/>
      <c r="AR159" s="321"/>
      <c r="AS159" s="321"/>
      <c r="AT159" s="321"/>
      <c r="AU159" s="321"/>
      <c r="AV159" s="321"/>
      <c r="AW159" s="321"/>
      <c r="AX159" s="321"/>
      <c r="AY159" s="321"/>
      <c r="AZ159" s="321"/>
      <c r="BA159" s="325" t="str">
        <f>IF(AC159=SUMIFS('様式1-3 (3)'!$AD:$AD,'様式1-3 (3)'!$Z:$Z,BA$50,'様式1-3 (3)'!$AA:$AA,$AG159),"OK","不一致")</f>
        <v>OK</v>
      </c>
      <c r="BB159" s="113">
        <f t="shared" si="20"/>
        <v>0</v>
      </c>
    </row>
    <row r="160" spans="2:54" ht="24" customHeight="1" x14ac:dyDescent="0.15">
      <c r="B160" s="708" t="s">
        <v>203</v>
      </c>
      <c r="C160" s="709"/>
      <c r="D160" s="709"/>
      <c r="E160" s="710"/>
      <c r="F160" s="111"/>
      <c r="G160" s="111"/>
      <c r="H160" s="111"/>
      <c r="I160" s="111"/>
      <c r="J160" s="111"/>
      <c r="K160" s="111"/>
      <c r="L160" s="111"/>
      <c r="M160" s="111"/>
      <c r="N160" s="111"/>
      <c r="O160" s="111"/>
      <c r="P160" s="111"/>
      <c r="Q160" s="111"/>
      <c r="R160" s="111"/>
      <c r="S160" s="676"/>
      <c r="T160" s="677"/>
      <c r="U160" s="676"/>
      <c r="V160" s="677"/>
      <c r="W160" s="111"/>
      <c r="X160" s="676"/>
      <c r="Y160" s="677"/>
      <c r="Z160" s="676"/>
      <c r="AA160" s="677"/>
      <c r="AB160" s="165"/>
      <c r="AC160" s="167"/>
      <c r="AD160" s="113">
        <f>SUM(F160:AC160)</f>
        <v>0</v>
      </c>
      <c r="AG160" s="312" t="s">
        <v>203</v>
      </c>
      <c r="AH160" s="321"/>
      <c r="AI160" s="321"/>
      <c r="AJ160" s="321"/>
      <c r="AK160" s="321"/>
      <c r="AL160" s="321"/>
      <c r="AM160" s="321"/>
      <c r="AN160" s="321"/>
      <c r="AO160" s="321"/>
      <c r="AP160" s="321"/>
      <c r="AQ160" s="321"/>
      <c r="AR160" s="321"/>
      <c r="AS160" s="321"/>
      <c r="AT160" s="321"/>
      <c r="AU160" s="321"/>
      <c r="AV160" s="321"/>
      <c r="AW160" s="321"/>
      <c r="AX160" s="321"/>
      <c r="AY160" s="321"/>
      <c r="AZ160" s="323" t="str">
        <f>IF(AB160=SUMIFS('様式1-3 (3)'!$AD:$AD,'様式1-3 (3)'!$Z:$Z,AZ$50,'様式1-3 (3)'!$AA:$AA,$AG160),"OK","不一致")</f>
        <v>OK</v>
      </c>
      <c r="BA160" s="325" t="str">
        <f>IF(AC160=SUMIFS('様式1-3 (3)'!$AD:$AD,'様式1-3 (3)'!$Z:$Z,BA$50,'様式1-3 (3)'!$AA:$AA,$AG160),"OK","不一致")</f>
        <v>OK</v>
      </c>
      <c r="BB160" s="113">
        <f t="shared" si="20"/>
        <v>0</v>
      </c>
    </row>
    <row r="161" spans="2:54" ht="24" customHeight="1" x14ac:dyDescent="0.15">
      <c r="B161" s="708" t="s">
        <v>204</v>
      </c>
      <c r="C161" s="709"/>
      <c r="D161" s="709"/>
      <c r="E161" s="710"/>
      <c r="F161" s="111"/>
      <c r="G161" s="111"/>
      <c r="H161" s="111"/>
      <c r="I161" s="164"/>
      <c r="J161" s="164"/>
      <c r="K161" s="111"/>
      <c r="L161" s="111"/>
      <c r="M161" s="111"/>
      <c r="N161" s="111"/>
      <c r="O161" s="111"/>
      <c r="P161" s="111"/>
      <c r="Q161" s="111"/>
      <c r="R161" s="111"/>
      <c r="S161" s="676"/>
      <c r="T161" s="677"/>
      <c r="U161" s="676"/>
      <c r="V161" s="677"/>
      <c r="W161" s="111"/>
      <c r="X161" s="676"/>
      <c r="Y161" s="677"/>
      <c r="Z161" s="676"/>
      <c r="AA161" s="677"/>
      <c r="AB161" s="112"/>
      <c r="AC161" s="167"/>
      <c r="AD161" s="113">
        <f>SUM(F161:AC161)</f>
        <v>0</v>
      </c>
      <c r="AG161" s="312" t="s">
        <v>204</v>
      </c>
      <c r="AH161" s="321"/>
      <c r="AI161" s="321"/>
      <c r="AJ161" s="321"/>
      <c r="AK161" s="323" t="str">
        <f>IF(I161=SUMIFS('様式1-3 (3)'!$AD:$AD,'様式1-3 (3)'!$Z:$Z,AK$50,'様式1-3 (3)'!$AA:$AA,$AG161),"OK","不一致")</f>
        <v>OK</v>
      </c>
      <c r="AL161" s="323" t="str">
        <f>IF(J161=SUMIFS('様式1-3 (3)'!$AD:$AD,'様式1-3 (3)'!$Z:$Z,AL$50,'様式1-3 (3)'!$AA:$AA,$AG161),"OK","不一致")</f>
        <v>OK</v>
      </c>
      <c r="AM161" s="321"/>
      <c r="AN161" s="321"/>
      <c r="AO161" s="321"/>
      <c r="AP161" s="321"/>
      <c r="AQ161" s="321"/>
      <c r="AR161" s="321"/>
      <c r="AS161" s="321"/>
      <c r="AT161" s="321"/>
      <c r="AU161" s="321"/>
      <c r="AV161" s="321"/>
      <c r="AW161" s="321"/>
      <c r="AX161" s="321"/>
      <c r="AY161" s="321"/>
      <c r="AZ161" s="321"/>
      <c r="BA161" s="325" t="str">
        <f>IF(AC161=SUMIFS('様式1-3 (3)'!$AD:$AD,'様式1-3 (3)'!$Z:$Z,BA$50,'様式1-3 (3)'!$AA:$AA,$AG161),"OK","不一致")</f>
        <v>OK</v>
      </c>
      <c r="BB161" s="113">
        <f t="shared" si="20"/>
        <v>0</v>
      </c>
    </row>
    <row r="162" spans="2:54" ht="24" customHeight="1" x14ac:dyDescent="0.15">
      <c r="B162" s="708" t="s">
        <v>205</v>
      </c>
      <c r="C162" s="709"/>
      <c r="D162" s="709"/>
      <c r="E162" s="710"/>
      <c r="F162" s="114"/>
      <c r="G162" s="114"/>
      <c r="H162" s="114"/>
      <c r="I162" s="114"/>
      <c r="J162" s="114"/>
      <c r="K162" s="114"/>
      <c r="L162" s="114"/>
      <c r="M162" s="114"/>
      <c r="N162" s="114"/>
      <c r="O162" s="114"/>
      <c r="P162" s="114"/>
      <c r="Q162" s="166"/>
      <c r="R162" s="114"/>
      <c r="S162" s="676"/>
      <c r="T162" s="677"/>
      <c r="U162" s="676"/>
      <c r="V162" s="677"/>
      <c r="W162" s="114"/>
      <c r="X162" s="676"/>
      <c r="Y162" s="677"/>
      <c r="Z162" s="676"/>
      <c r="AA162" s="677"/>
      <c r="AB162" s="115"/>
      <c r="AC162" s="167"/>
      <c r="AD162" s="113">
        <f>SUM(F162:AC162)</f>
        <v>0</v>
      </c>
      <c r="AG162" s="312" t="s">
        <v>205</v>
      </c>
      <c r="AH162" s="321"/>
      <c r="AI162" s="321"/>
      <c r="AJ162" s="321"/>
      <c r="AK162" s="321"/>
      <c r="AL162" s="321"/>
      <c r="AM162" s="321"/>
      <c r="AN162" s="321"/>
      <c r="AO162" s="321"/>
      <c r="AP162" s="321"/>
      <c r="AQ162" s="321"/>
      <c r="AR162" s="321"/>
      <c r="AS162" s="323" t="str">
        <f>IF(Q162=SUMIFS('様式1-3 (3)'!$AD:$AD,'様式1-3 (3)'!$Z:$Z,AS$50,'様式1-3 (3)'!$AA:$AA,$AG162),"OK","不一致")</f>
        <v>OK</v>
      </c>
      <c r="AT162" s="321"/>
      <c r="AU162" s="321"/>
      <c r="AV162" s="321"/>
      <c r="AW162" s="321"/>
      <c r="AX162" s="321"/>
      <c r="AY162" s="321"/>
      <c r="AZ162" s="321"/>
      <c r="BA162" s="325" t="str">
        <f>IF(AC162=SUMIFS('様式1-3 (3)'!$AD:$AD,'様式1-3 (3)'!$Z:$Z,BA$50,'様式1-3 (3)'!$AA:$AA,$AG162),"OK","不一致")</f>
        <v>OK</v>
      </c>
      <c r="BB162" s="113">
        <f t="shared" si="20"/>
        <v>0</v>
      </c>
    </row>
    <row r="163" spans="2:54" ht="24" customHeight="1" thickBot="1" x14ac:dyDescent="0.2">
      <c r="B163" s="708" t="s">
        <v>206</v>
      </c>
      <c r="C163" s="709"/>
      <c r="D163" s="709"/>
      <c r="E163" s="710"/>
      <c r="F163" s="165"/>
      <c r="G163" s="123"/>
      <c r="H163" s="165"/>
      <c r="I163" s="123"/>
      <c r="J163" s="111"/>
      <c r="K163" s="111"/>
      <c r="L163" s="111"/>
      <c r="M163" s="111"/>
      <c r="N163" s="111"/>
      <c r="O163" s="111"/>
      <c r="P163" s="111"/>
      <c r="Q163" s="124"/>
      <c r="R163" s="111"/>
      <c r="S163" s="676"/>
      <c r="T163" s="677"/>
      <c r="U163" s="676"/>
      <c r="V163" s="677"/>
      <c r="W163" s="111"/>
      <c r="X163" s="676"/>
      <c r="Y163" s="677"/>
      <c r="Z163" s="676"/>
      <c r="AA163" s="677"/>
      <c r="AB163" s="112"/>
      <c r="AC163" s="167"/>
      <c r="AD163" s="113">
        <f>SUM(F163:AC163)</f>
        <v>0</v>
      </c>
      <c r="AG163" s="312" t="s">
        <v>206</v>
      </c>
      <c r="AH163" s="327" t="str">
        <f>IF(F163=SUMIFS('様式1-3 (3)'!$AD:$AD,'様式1-3 (3)'!$Z:$Z,AH$50,'様式1-3 (3)'!$AA:$AA,$AG163),"OK","不一致")</f>
        <v>OK</v>
      </c>
      <c r="AI163" s="322"/>
      <c r="AJ163" s="327" t="str">
        <f>IF(H163=SUMIFS('様式1-3 (3)'!$AD:$AD,'様式1-3 (3)'!$Z:$Z,AJ$50,'様式1-3 (3)'!$AA:$AA,$AG163),"OK","不一致")</f>
        <v>OK</v>
      </c>
      <c r="AK163" s="322"/>
      <c r="AL163" s="322"/>
      <c r="AM163" s="322"/>
      <c r="AN163" s="322"/>
      <c r="AO163" s="322"/>
      <c r="AP163" s="322"/>
      <c r="AQ163" s="322"/>
      <c r="AR163" s="322"/>
      <c r="AS163" s="328"/>
      <c r="AT163" s="322"/>
      <c r="AU163" s="322"/>
      <c r="AV163" s="322"/>
      <c r="AW163" s="322"/>
      <c r="AX163" s="322"/>
      <c r="AY163" s="322"/>
      <c r="AZ163" s="322"/>
      <c r="BA163" s="325" t="str">
        <f>IF(AC163=SUMIFS('様式1-3 (3)'!$AD:$AD,'様式1-3 (3)'!$Z:$Z,BA$50,'様式1-3 (3)'!$AA:$AA,$AG163),"OK","不一致")</f>
        <v>OK</v>
      </c>
      <c r="BB163" s="113">
        <f t="shared" si="20"/>
        <v>0</v>
      </c>
    </row>
    <row r="164" spans="2:54" ht="21.75" customHeight="1" thickTop="1" thickBot="1" x14ac:dyDescent="0.2">
      <c r="B164" s="718" t="s">
        <v>167</v>
      </c>
      <c r="C164" s="719"/>
      <c r="D164" s="719"/>
      <c r="E164" s="720"/>
      <c r="F164" s="116">
        <f t="shared" ref="F164:AC164" si="21">SUM(F135:F163)</f>
        <v>0</v>
      </c>
      <c r="G164" s="116">
        <f t="shared" si="21"/>
        <v>0</v>
      </c>
      <c r="H164" s="116">
        <f t="shared" si="21"/>
        <v>0</v>
      </c>
      <c r="I164" s="116">
        <f t="shared" si="21"/>
        <v>0</v>
      </c>
      <c r="J164" s="116">
        <f t="shared" si="21"/>
        <v>0</v>
      </c>
      <c r="K164" s="116">
        <f t="shared" si="21"/>
        <v>0</v>
      </c>
      <c r="L164" s="116">
        <f t="shared" si="21"/>
        <v>0</v>
      </c>
      <c r="M164" s="116">
        <f t="shared" si="21"/>
        <v>0</v>
      </c>
      <c r="N164" s="116">
        <f t="shared" si="21"/>
        <v>0</v>
      </c>
      <c r="O164" s="116">
        <f t="shared" si="21"/>
        <v>0</v>
      </c>
      <c r="P164" s="116">
        <f t="shared" si="21"/>
        <v>0</v>
      </c>
      <c r="Q164" s="116">
        <f t="shared" si="21"/>
        <v>0</v>
      </c>
      <c r="R164" s="116">
        <f t="shared" si="21"/>
        <v>0</v>
      </c>
      <c r="S164" s="680">
        <f t="shared" si="21"/>
        <v>0</v>
      </c>
      <c r="T164" s="681"/>
      <c r="U164" s="680">
        <f>SUM(U135:U163)</f>
        <v>0</v>
      </c>
      <c r="V164" s="681"/>
      <c r="W164" s="116">
        <f>SUM(W135:W163)</f>
        <v>0</v>
      </c>
      <c r="X164" s="680">
        <f>SUM(X135:X163)</f>
        <v>0</v>
      </c>
      <c r="Y164" s="681"/>
      <c r="Z164" s="680">
        <f>SUM(Z135:Z163)</f>
        <v>0</v>
      </c>
      <c r="AA164" s="681"/>
      <c r="AB164" s="116">
        <f t="shared" si="21"/>
        <v>0</v>
      </c>
      <c r="AC164" s="117">
        <f t="shared" si="21"/>
        <v>0</v>
      </c>
      <c r="AD164" s="118"/>
      <c r="AG164" s="291" t="s">
        <v>167</v>
      </c>
      <c r="AH164" s="116">
        <f t="shared" ref="AH164:AU164" si="22">SUM(AH135:AH163)</f>
        <v>0</v>
      </c>
      <c r="AI164" s="116">
        <f t="shared" si="22"/>
        <v>0</v>
      </c>
      <c r="AJ164" s="116">
        <f t="shared" si="22"/>
        <v>0</v>
      </c>
      <c r="AK164" s="116">
        <f t="shared" si="22"/>
        <v>0</v>
      </c>
      <c r="AL164" s="116">
        <f t="shared" si="22"/>
        <v>0</v>
      </c>
      <c r="AM164" s="116">
        <f t="shared" si="22"/>
        <v>0</v>
      </c>
      <c r="AN164" s="116">
        <f t="shared" si="22"/>
        <v>0</v>
      </c>
      <c r="AO164" s="116">
        <f t="shared" si="22"/>
        <v>0</v>
      </c>
      <c r="AP164" s="116">
        <f t="shared" si="22"/>
        <v>0</v>
      </c>
      <c r="AQ164" s="116">
        <f t="shared" si="22"/>
        <v>0</v>
      </c>
      <c r="AR164" s="116">
        <f t="shared" si="22"/>
        <v>0</v>
      </c>
      <c r="AS164" s="116">
        <f t="shared" si="22"/>
        <v>0</v>
      </c>
      <c r="AT164" s="116">
        <f t="shared" si="22"/>
        <v>0</v>
      </c>
      <c r="AU164" s="292">
        <f t="shared" si="22"/>
        <v>0</v>
      </c>
      <c r="AV164" s="292">
        <f t="shared" ref="AV164:BA164" si="23">SUM(AV135:AV163)</f>
        <v>0</v>
      </c>
      <c r="AW164" s="116">
        <f t="shared" si="23"/>
        <v>0</v>
      </c>
      <c r="AX164" s="292">
        <f t="shared" si="23"/>
        <v>0</v>
      </c>
      <c r="AY164" s="292">
        <f t="shared" si="23"/>
        <v>0</v>
      </c>
      <c r="AZ164" s="116">
        <f t="shared" si="23"/>
        <v>0</v>
      </c>
      <c r="BA164" s="117">
        <f t="shared" si="23"/>
        <v>0</v>
      </c>
      <c r="BB164" s="118"/>
    </row>
    <row r="165" spans="2:54" s="126" customFormat="1" ht="8.25" customHeight="1" x14ac:dyDescent="0.15">
      <c r="B165" s="86"/>
      <c r="C165" s="86"/>
      <c r="D165" s="86"/>
      <c r="E165" s="86"/>
      <c r="F165" s="125"/>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row>
    <row r="166" spans="2:54" s="126" customFormat="1" ht="13.5" customHeight="1" x14ac:dyDescent="0.15">
      <c r="B166" s="121" t="s">
        <v>176</v>
      </c>
      <c r="C166" s="121"/>
      <c r="D166" s="121"/>
      <c r="E166" s="121"/>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row>
    <row r="167" spans="2:54" s="126" customFormat="1" ht="13.5" customHeight="1" x14ac:dyDescent="0.15">
      <c r="B167" s="86" t="s">
        <v>177</v>
      </c>
      <c r="C167" s="86"/>
      <c r="D167" s="86"/>
      <c r="E167" s="86"/>
      <c r="F167" s="127"/>
    </row>
    <row r="168" spans="2:54" ht="13.5" customHeight="1" x14ac:dyDescent="0.15">
      <c r="B168" s="86" t="s">
        <v>178</v>
      </c>
      <c r="C168" s="86"/>
      <c r="D168" s="86"/>
      <c r="E168" s="86"/>
      <c r="F168" s="127"/>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row>
    <row r="169" spans="2:54" ht="13.5" customHeight="1" x14ac:dyDescent="0.15">
      <c r="B169" s="86" t="s">
        <v>179</v>
      </c>
      <c r="C169" s="86"/>
      <c r="D169" s="86"/>
      <c r="E169" s="86"/>
      <c r="F169" s="127"/>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row>
  </sheetData>
  <sheetProtection password="CC25" sheet="1" objects="1"/>
  <mergeCells count="724">
    <mergeCell ref="P2:Q2"/>
    <mergeCell ref="Z37:AA37"/>
    <mergeCell ref="X36:Y36"/>
    <mergeCell ref="AB46:AD46"/>
    <mergeCell ref="AC47:AC50"/>
    <mergeCell ref="L45:R45"/>
    <mergeCell ref="N48:N50"/>
    <mergeCell ref="O48:O50"/>
    <mergeCell ref="P48:P50"/>
    <mergeCell ref="Q48:Q50"/>
    <mergeCell ref="U48:V50"/>
    <mergeCell ref="AB48:AB50"/>
    <mergeCell ref="AD48:AD50"/>
    <mergeCell ref="Z48:AA50"/>
    <mergeCell ref="Z47:AA47"/>
    <mergeCell ref="X48:Y50"/>
    <mergeCell ref="X47:Y47"/>
    <mergeCell ref="I2:O2"/>
    <mergeCell ref="R5:R7"/>
    <mergeCell ref="S15:T15"/>
    <mergeCell ref="S16:T16"/>
    <mergeCell ref="U5:V7"/>
    <mergeCell ref="S11:T11"/>
    <mergeCell ref="S12:T12"/>
    <mergeCell ref="B37:E37"/>
    <mergeCell ref="B80:E80"/>
    <mergeCell ref="B122:E122"/>
    <mergeCell ref="B29:E29"/>
    <mergeCell ref="B30:E30"/>
    <mergeCell ref="B31:E31"/>
    <mergeCell ref="B32:E32"/>
    <mergeCell ref="B21:E21"/>
    <mergeCell ref="B22:E22"/>
    <mergeCell ref="B33:E33"/>
    <mergeCell ref="B34:E34"/>
    <mergeCell ref="B23:E23"/>
    <mergeCell ref="B24:E24"/>
    <mergeCell ref="B25:E25"/>
    <mergeCell ref="B26:E26"/>
    <mergeCell ref="B27:E27"/>
    <mergeCell ref="B28:E28"/>
    <mergeCell ref="B70:E70"/>
    <mergeCell ref="B71:E71"/>
    <mergeCell ref="B72:E72"/>
    <mergeCell ref="B73:E73"/>
    <mergeCell ref="B74:E74"/>
    <mergeCell ref="B75:E75"/>
    <mergeCell ref="B64:E64"/>
    <mergeCell ref="B10:E10"/>
    <mergeCell ref="B16:E16"/>
    <mergeCell ref="B17:E17"/>
    <mergeCell ref="B18:E18"/>
    <mergeCell ref="B19:E19"/>
    <mergeCell ref="B20:E20"/>
    <mergeCell ref="AB3:AD3"/>
    <mergeCell ref="D4:E5"/>
    <mergeCell ref="AC4:AC7"/>
    <mergeCell ref="F5:F7"/>
    <mergeCell ref="G5:G7"/>
    <mergeCell ref="H5:H7"/>
    <mergeCell ref="I5:I7"/>
    <mergeCell ref="J5:J7"/>
    <mergeCell ref="AD5:AD7"/>
    <mergeCell ref="L5:L7"/>
    <mergeCell ref="M5:M7"/>
    <mergeCell ref="N5:N7"/>
    <mergeCell ref="O5:O7"/>
    <mergeCell ref="P5:P7"/>
    <mergeCell ref="Q5:Q7"/>
    <mergeCell ref="AB5:AB7"/>
    <mergeCell ref="W5:W7"/>
    <mergeCell ref="K5:K7"/>
    <mergeCell ref="B7:D7"/>
    <mergeCell ref="B133:C133"/>
    <mergeCell ref="B134:D134"/>
    <mergeCell ref="B135:E135"/>
    <mergeCell ref="D131:E132"/>
    <mergeCell ref="B117:E117"/>
    <mergeCell ref="B118:E118"/>
    <mergeCell ref="B119:E119"/>
    <mergeCell ref="B120:E120"/>
    <mergeCell ref="B11:E11"/>
    <mergeCell ref="B12:E12"/>
    <mergeCell ref="B13:E13"/>
    <mergeCell ref="B14:E14"/>
    <mergeCell ref="B15:E15"/>
    <mergeCell ref="B99:E99"/>
    <mergeCell ref="B100:E100"/>
    <mergeCell ref="B101:E101"/>
    <mergeCell ref="B102:E102"/>
    <mergeCell ref="B93:E93"/>
    <mergeCell ref="B94:E94"/>
    <mergeCell ref="B95:E95"/>
    <mergeCell ref="B96:E96"/>
    <mergeCell ref="B91:C91"/>
    <mergeCell ref="B92:D92"/>
    <mergeCell ref="B6:C6"/>
    <mergeCell ref="B8:E8"/>
    <mergeCell ref="B9:E9"/>
    <mergeCell ref="B35:E35"/>
    <mergeCell ref="B36:E36"/>
    <mergeCell ref="L87:R87"/>
    <mergeCell ref="L129:R129"/>
    <mergeCell ref="B121:E121"/>
    <mergeCell ref="B115:E115"/>
    <mergeCell ref="B116:E116"/>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B164:E164"/>
    <mergeCell ref="B163:E163"/>
    <mergeCell ref="B156:E156"/>
    <mergeCell ref="B158:E158"/>
    <mergeCell ref="B159:E159"/>
    <mergeCell ref="B148:E148"/>
    <mergeCell ref="B149:E149"/>
    <mergeCell ref="B160:E160"/>
    <mergeCell ref="B161:E161"/>
    <mergeCell ref="B162:E162"/>
    <mergeCell ref="B154:E154"/>
    <mergeCell ref="B155:E155"/>
    <mergeCell ref="B157:E157"/>
    <mergeCell ref="B150:E150"/>
    <mergeCell ref="B151:E151"/>
    <mergeCell ref="B152:E152"/>
    <mergeCell ref="B153:E153"/>
    <mergeCell ref="B142:E142"/>
    <mergeCell ref="B143:E143"/>
    <mergeCell ref="B144:E144"/>
    <mergeCell ref="B145:E145"/>
    <mergeCell ref="B146:E146"/>
    <mergeCell ref="B147:E147"/>
    <mergeCell ref="B136:E136"/>
    <mergeCell ref="B137:E137"/>
    <mergeCell ref="B138:E138"/>
    <mergeCell ref="B139:E139"/>
    <mergeCell ref="B140:E140"/>
    <mergeCell ref="B141:E141"/>
    <mergeCell ref="AB130:AD130"/>
    <mergeCell ref="AC131:AC134"/>
    <mergeCell ref="Z131:AA131"/>
    <mergeCell ref="Z132:AA134"/>
    <mergeCell ref="AB132:AB134"/>
    <mergeCell ref="AD132:AD134"/>
    <mergeCell ref="S135:T135"/>
    <mergeCell ref="U135:V135"/>
    <mergeCell ref="X135:Y135"/>
    <mergeCell ref="Z135:AA135"/>
    <mergeCell ref="F132:F134"/>
    <mergeCell ref="G132:G134"/>
    <mergeCell ref="H132:H134"/>
    <mergeCell ref="I132:I134"/>
    <mergeCell ref="J132:J134"/>
    <mergeCell ref="W132:W134"/>
    <mergeCell ref="S131:T131"/>
    <mergeCell ref="U131:V131"/>
    <mergeCell ref="X131:Y131"/>
    <mergeCell ref="S132:T134"/>
    <mergeCell ref="U132:V134"/>
    <mergeCell ref="X132:Y134"/>
    <mergeCell ref="Q132:Q134"/>
    <mergeCell ref="R132:R134"/>
    <mergeCell ref="K132:K134"/>
    <mergeCell ref="L132:L134"/>
    <mergeCell ref="M132:M134"/>
    <mergeCell ref="N132:N134"/>
    <mergeCell ref="O132:O134"/>
    <mergeCell ref="P132:P134"/>
    <mergeCell ref="AD90:AD92"/>
    <mergeCell ref="U90:V92"/>
    <mergeCell ref="X90:Y92"/>
    <mergeCell ref="Z90:AA92"/>
    <mergeCell ref="N90:N92"/>
    <mergeCell ref="O90:O92"/>
    <mergeCell ref="P90:P92"/>
    <mergeCell ref="Q90:Q92"/>
    <mergeCell ref="R90:R92"/>
    <mergeCell ref="S90:T92"/>
    <mergeCell ref="AB88:AD88"/>
    <mergeCell ref="U77:V77"/>
    <mergeCell ref="U78:V78"/>
    <mergeCell ref="U79:V79"/>
    <mergeCell ref="U80:V80"/>
    <mergeCell ref="S80:T80"/>
    <mergeCell ref="Z80:AA80"/>
    <mergeCell ref="X80:Y80"/>
    <mergeCell ref="D89:E90"/>
    <mergeCell ref="AC89:AC92"/>
    <mergeCell ref="F90:F92"/>
    <mergeCell ref="G90:G92"/>
    <mergeCell ref="H90:H92"/>
    <mergeCell ref="I90:I92"/>
    <mergeCell ref="J90:J92"/>
    <mergeCell ref="K90:K92"/>
    <mergeCell ref="L90:L92"/>
    <mergeCell ref="M90:M92"/>
    <mergeCell ref="S89:T89"/>
    <mergeCell ref="U89:V89"/>
    <mergeCell ref="X89:Y89"/>
    <mergeCell ref="Z89:AA89"/>
    <mergeCell ref="W90:W92"/>
    <mergeCell ref="AB90:AB92"/>
    <mergeCell ref="B65:E65"/>
    <mergeCell ref="B66:E66"/>
    <mergeCell ref="B67:E67"/>
    <mergeCell ref="B68:E68"/>
    <mergeCell ref="B69:E69"/>
    <mergeCell ref="B76:E76"/>
    <mergeCell ref="B77:E77"/>
    <mergeCell ref="B78:E78"/>
    <mergeCell ref="B79:E79"/>
    <mergeCell ref="B58:E58"/>
    <mergeCell ref="B59:E59"/>
    <mergeCell ref="B60:E60"/>
    <mergeCell ref="B61:E61"/>
    <mergeCell ref="B62:E62"/>
    <mergeCell ref="B63:E63"/>
    <mergeCell ref="B52:E52"/>
    <mergeCell ref="B53:E53"/>
    <mergeCell ref="B54:E54"/>
    <mergeCell ref="B55:E55"/>
    <mergeCell ref="B56:E56"/>
    <mergeCell ref="B57:E57"/>
    <mergeCell ref="B51:E51"/>
    <mergeCell ref="W48:W50"/>
    <mergeCell ref="F48:F50"/>
    <mergeCell ref="G48:G50"/>
    <mergeCell ref="H48:H50"/>
    <mergeCell ref="I48:I50"/>
    <mergeCell ref="R48:R50"/>
    <mergeCell ref="D47:E48"/>
    <mergeCell ref="B49:C49"/>
    <mergeCell ref="B50:D50"/>
    <mergeCell ref="J48:J50"/>
    <mergeCell ref="S51:T51"/>
    <mergeCell ref="K48:K50"/>
    <mergeCell ref="L48:L50"/>
    <mergeCell ref="M48:M50"/>
    <mergeCell ref="S48:T50"/>
    <mergeCell ref="U47:V47"/>
    <mergeCell ref="S47:T47"/>
    <mergeCell ref="S13:T13"/>
    <mergeCell ref="S14:T14"/>
    <mergeCell ref="S17:T17"/>
    <mergeCell ref="U13:V13"/>
    <mergeCell ref="U14:V14"/>
    <mergeCell ref="U15:V15"/>
    <mergeCell ref="U16:V16"/>
    <mergeCell ref="U17:V17"/>
    <mergeCell ref="U18:V18"/>
    <mergeCell ref="S19:T19"/>
    <mergeCell ref="S18:T18"/>
    <mergeCell ref="U29:V29"/>
    <mergeCell ref="U30:V30"/>
    <mergeCell ref="S22:T22"/>
    <mergeCell ref="S23:T23"/>
    <mergeCell ref="S24:T24"/>
    <mergeCell ref="S25:T25"/>
    <mergeCell ref="S54:T54"/>
    <mergeCell ref="U19:V19"/>
    <mergeCell ref="U25:V25"/>
    <mergeCell ref="U26:V26"/>
    <mergeCell ref="U27:V27"/>
    <mergeCell ref="U28:V28"/>
    <mergeCell ref="S31:T31"/>
    <mergeCell ref="S32:T32"/>
    <mergeCell ref="S27:T27"/>
    <mergeCell ref="S29:T29"/>
    <mergeCell ref="S33:T33"/>
    <mergeCell ref="S34:T34"/>
    <mergeCell ref="S36:T36"/>
    <mergeCell ref="S28:T28"/>
    <mergeCell ref="S37:T37"/>
    <mergeCell ref="S30:T30"/>
    <mergeCell ref="S35:T35"/>
    <mergeCell ref="S57:T57"/>
    <mergeCell ref="S58:T58"/>
    <mergeCell ref="S59:T59"/>
    <mergeCell ref="S60:T60"/>
    <mergeCell ref="U51:V51"/>
    <mergeCell ref="U52:V52"/>
    <mergeCell ref="U53:V53"/>
    <mergeCell ref="U54:V54"/>
    <mergeCell ref="U55:V55"/>
    <mergeCell ref="U56:V56"/>
    <mergeCell ref="U57:V57"/>
    <mergeCell ref="U58:V58"/>
    <mergeCell ref="U59:V59"/>
    <mergeCell ref="U60:V60"/>
    <mergeCell ref="S52:T52"/>
    <mergeCell ref="S53:T53"/>
    <mergeCell ref="S55:T55"/>
    <mergeCell ref="S56:T56"/>
    <mergeCell ref="U61:V61"/>
    <mergeCell ref="U62:V62"/>
    <mergeCell ref="U63:V63"/>
    <mergeCell ref="U64:V64"/>
    <mergeCell ref="U65:V65"/>
    <mergeCell ref="U66:V66"/>
    <mergeCell ref="U67:V67"/>
    <mergeCell ref="U68:V68"/>
    <mergeCell ref="U69:V69"/>
    <mergeCell ref="U70:V70"/>
    <mergeCell ref="U71:V71"/>
    <mergeCell ref="S62:T62"/>
    <mergeCell ref="S63:T63"/>
    <mergeCell ref="S64:T64"/>
    <mergeCell ref="S65:T65"/>
    <mergeCell ref="S66:T66"/>
    <mergeCell ref="S67:T67"/>
    <mergeCell ref="U76:V76"/>
    <mergeCell ref="S68:T68"/>
    <mergeCell ref="S69:T69"/>
    <mergeCell ref="S71:T71"/>
    <mergeCell ref="S72:T72"/>
    <mergeCell ref="S73:T73"/>
    <mergeCell ref="S74:T74"/>
    <mergeCell ref="U72:V72"/>
    <mergeCell ref="S70:T70"/>
    <mergeCell ref="S75:T75"/>
    <mergeCell ref="U73:V73"/>
    <mergeCell ref="U74:V74"/>
    <mergeCell ref="U75:V75"/>
    <mergeCell ref="S61:T61"/>
    <mergeCell ref="S76:T76"/>
    <mergeCell ref="S77:T77"/>
    <mergeCell ref="S78:T78"/>
    <mergeCell ref="S79:T79"/>
    <mergeCell ref="U4:V4"/>
    <mergeCell ref="S5:T7"/>
    <mergeCell ref="S4:T4"/>
    <mergeCell ref="U11:V11"/>
    <mergeCell ref="U12:V12"/>
    <mergeCell ref="S8:T8"/>
    <mergeCell ref="S9:T9"/>
    <mergeCell ref="S10:T10"/>
    <mergeCell ref="U8:V8"/>
    <mergeCell ref="U9:V9"/>
    <mergeCell ref="U10:V10"/>
    <mergeCell ref="S26:T26"/>
    <mergeCell ref="U20:V20"/>
    <mergeCell ref="U21:V21"/>
    <mergeCell ref="U22:V22"/>
    <mergeCell ref="U23:V23"/>
    <mergeCell ref="U24:V24"/>
    <mergeCell ref="S20:T20"/>
    <mergeCell ref="S21:T21"/>
    <mergeCell ref="Z51:AA51"/>
    <mergeCell ref="X51:Y51"/>
    <mergeCell ref="X52:Y52"/>
    <mergeCell ref="Z52:AA52"/>
    <mergeCell ref="X53:Y53"/>
    <mergeCell ref="X54:Y54"/>
    <mergeCell ref="X55:Y55"/>
    <mergeCell ref="X56:Y56"/>
    <mergeCell ref="X57:Y57"/>
    <mergeCell ref="Z55:AA55"/>
    <mergeCell ref="X58:Y58"/>
    <mergeCell ref="X59:Y59"/>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Z53:AA53"/>
    <mergeCell ref="Z54:AA54"/>
    <mergeCell ref="Z56:AA56"/>
    <mergeCell ref="Z57:AA57"/>
    <mergeCell ref="Z58:AA58"/>
    <mergeCell ref="Z59:AA59"/>
    <mergeCell ref="Z60:AA60"/>
    <mergeCell ref="Z61:AA61"/>
    <mergeCell ref="Z62:AA62"/>
    <mergeCell ref="Z63:AA63"/>
    <mergeCell ref="Z64:AA64"/>
    <mergeCell ref="Z65:AA65"/>
    <mergeCell ref="Z66:AA66"/>
    <mergeCell ref="Z67:AA67"/>
    <mergeCell ref="Z68:AA68"/>
    <mergeCell ref="Z69:AA69"/>
    <mergeCell ref="Z70:AA70"/>
    <mergeCell ref="Z71:AA71"/>
    <mergeCell ref="Z72:AA72"/>
    <mergeCell ref="Z73:AA73"/>
    <mergeCell ref="Z74:AA74"/>
    <mergeCell ref="Z77:AA77"/>
    <mergeCell ref="Z78:AA78"/>
    <mergeCell ref="Z79:AA79"/>
    <mergeCell ref="X75:Y75"/>
    <mergeCell ref="X76:Y76"/>
    <mergeCell ref="X77:Y77"/>
    <mergeCell ref="X78:Y78"/>
    <mergeCell ref="X79:Y79"/>
    <mergeCell ref="X74:Y74"/>
    <mergeCell ref="Z75:AA75"/>
    <mergeCell ref="Z76:AA76"/>
    <mergeCell ref="S93:T93"/>
    <mergeCell ref="U93:V93"/>
    <mergeCell ref="X93:Y93"/>
    <mergeCell ref="Z93:AA93"/>
    <mergeCell ref="S94:T94"/>
    <mergeCell ref="U94:V94"/>
    <mergeCell ref="X94:Y94"/>
    <mergeCell ref="Z94:AA94"/>
    <mergeCell ref="S95:T95"/>
    <mergeCell ref="U95:V95"/>
    <mergeCell ref="X95:Y95"/>
    <mergeCell ref="Z95:AA95"/>
    <mergeCell ref="S96:T96"/>
    <mergeCell ref="U96:V96"/>
    <mergeCell ref="X96:Y96"/>
    <mergeCell ref="Z96:AA96"/>
    <mergeCell ref="S97:T97"/>
    <mergeCell ref="U97:V97"/>
    <mergeCell ref="X97:Y97"/>
    <mergeCell ref="Z97:AA97"/>
    <mergeCell ref="S98:T98"/>
    <mergeCell ref="U98:V98"/>
    <mergeCell ref="X98:Y98"/>
    <mergeCell ref="Z98:AA98"/>
    <mergeCell ref="S99:T99"/>
    <mergeCell ref="U99:V99"/>
    <mergeCell ref="X99:Y99"/>
    <mergeCell ref="Z99:AA99"/>
    <mergeCell ref="S100:T100"/>
    <mergeCell ref="U100:V100"/>
    <mergeCell ref="X100:Y100"/>
    <mergeCell ref="Z100:AA100"/>
    <mergeCell ref="S101:T101"/>
    <mergeCell ref="U101:V101"/>
    <mergeCell ref="X101:Y101"/>
    <mergeCell ref="Z101:AA101"/>
    <mergeCell ref="S102:T102"/>
    <mergeCell ref="U102:V102"/>
    <mergeCell ref="X102:Y102"/>
    <mergeCell ref="Z102:AA102"/>
    <mergeCell ref="S103:T103"/>
    <mergeCell ref="U103:V103"/>
    <mergeCell ref="X103:Y103"/>
    <mergeCell ref="Z103:AA103"/>
    <mergeCell ref="S104:T104"/>
    <mergeCell ref="U104:V104"/>
    <mergeCell ref="X104:Y104"/>
    <mergeCell ref="Z104:AA104"/>
    <mergeCell ref="S105:T105"/>
    <mergeCell ref="U105:V105"/>
    <mergeCell ref="X105:Y105"/>
    <mergeCell ref="Z105:AA105"/>
    <mergeCell ref="S106:T106"/>
    <mergeCell ref="U106:V106"/>
    <mergeCell ref="X106:Y106"/>
    <mergeCell ref="Z106:AA106"/>
    <mergeCell ref="S107:T107"/>
    <mergeCell ref="U107:V107"/>
    <mergeCell ref="X107:Y107"/>
    <mergeCell ref="Z107:AA107"/>
    <mergeCell ref="S108:T108"/>
    <mergeCell ref="U108:V108"/>
    <mergeCell ref="X108:Y108"/>
    <mergeCell ref="Z108:AA108"/>
    <mergeCell ref="S109:T109"/>
    <mergeCell ref="U109:V109"/>
    <mergeCell ref="X109:Y109"/>
    <mergeCell ref="Z109:AA109"/>
    <mergeCell ref="S110:T110"/>
    <mergeCell ref="U110:V110"/>
    <mergeCell ref="X110:Y110"/>
    <mergeCell ref="Z110:AA110"/>
    <mergeCell ref="S111:T111"/>
    <mergeCell ref="U111:V111"/>
    <mergeCell ref="X111:Y111"/>
    <mergeCell ref="Z111:AA111"/>
    <mergeCell ref="S112:T112"/>
    <mergeCell ref="U112:V112"/>
    <mergeCell ref="X112:Y112"/>
    <mergeCell ref="Z112:AA112"/>
    <mergeCell ref="S113:T113"/>
    <mergeCell ref="U113:V113"/>
    <mergeCell ref="X113:Y113"/>
    <mergeCell ref="Z113:AA113"/>
    <mergeCell ref="S114:T114"/>
    <mergeCell ref="U114:V114"/>
    <mergeCell ref="X114:Y114"/>
    <mergeCell ref="Z114:AA114"/>
    <mergeCell ref="S115:T115"/>
    <mergeCell ref="U115:V115"/>
    <mergeCell ref="X115:Y115"/>
    <mergeCell ref="Z115:AA115"/>
    <mergeCell ref="S116:T116"/>
    <mergeCell ref="U116:V116"/>
    <mergeCell ref="X116:Y116"/>
    <mergeCell ref="Z116:AA116"/>
    <mergeCell ref="S117:T117"/>
    <mergeCell ref="U117:V117"/>
    <mergeCell ref="X117:Y117"/>
    <mergeCell ref="Z117:AA117"/>
    <mergeCell ref="S118:T118"/>
    <mergeCell ref="U118:V118"/>
    <mergeCell ref="X118:Y118"/>
    <mergeCell ref="Z118:AA118"/>
    <mergeCell ref="S119:T119"/>
    <mergeCell ref="U119:V119"/>
    <mergeCell ref="X119:Y119"/>
    <mergeCell ref="Z119:AA119"/>
    <mergeCell ref="S120:T120"/>
    <mergeCell ref="U120:V120"/>
    <mergeCell ref="X120:Y120"/>
    <mergeCell ref="Z120:AA120"/>
    <mergeCell ref="S121:T121"/>
    <mergeCell ref="U121:V121"/>
    <mergeCell ref="X121:Y121"/>
    <mergeCell ref="Z121:AA121"/>
    <mergeCell ref="S122:T122"/>
    <mergeCell ref="U122:V122"/>
    <mergeCell ref="X122:Y122"/>
    <mergeCell ref="Z122:AA122"/>
    <mergeCell ref="S136:T136"/>
    <mergeCell ref="U136:V136"/>
    <mergeCell ref="X136:Y136"/>
    <mergeCell ref="Z136:AA136"/>
    <mergeCell ref="S137:T137"/>
    <mergeCell ref="U137:V137"/>
    <mergeCell ref="X137:Y137"/>
    <mergeCell ref="Z137:AA137"/>
    <mergeCell ref="S138:T138"/>
    <mergeCell ref="U138:V138"/>
    <mergeCell ref="X138:Y138"/>
    <mergeCell ref="Z138:AA138"/>
    <mergeCell ref="S139:T139"/>
    <mergeCell ref="U139:V139"/>
    <mergeCell ref="X139:Y139"/>
    <mergeCell ref="Z139:AA139"/>
    <mergeCell ref="S140:T140"/>
    <mergeCell ref="U140:V140"/>
    <mergeCell ref="X140:Y140"/>
    <mergeCell ref="Z140:AA140"/>
    <mergeCell ref="S141:T141"/>
    <mergeCell ref="U141:V141"/>
    <mergeCell ref="X141:Y141"/>
    <mergeCell ref="Z141:AA141"/>
    <mergeCell ref="S142:T142"/>
    <mergeCell ref="U142:V142"/>
    <mergeCell ref="X142:Y142"/>
    <mergeCell ref="Z142:AA142"/>
    <mergeCell ref="S143:T143"/>
    <mergeCell ref="U143:V143"/>
    <mergeCell ref="X143:Y143"/>
    <mergeCell ref="Z143:AA143"/>
    <mergeCell ref="S144:T144"/>
    <mergeCell ref="U144:V144"/>
    <mergeCell ref="X144:Y144"/>
    <mergeCell ref="Z144:AA144"/>
    <mergeCell ref="S145:T145"/>
    <mergeCell ref="U145:V145"/>
    <mergeCell ref="X145:Y145"/>
    <mergeCell ref="Z145:AA145"/>
    <mergeCell ref="S146:T146"/>
    <mergeCell ref="U146:V146"/>
    <mergeCell ref="X146:Y146"/>
    <mergeCell ref="Z146:AA146"/>
    <mergeCell ref="S147:T147"/>
    <mergeCell ref="U147:V147"/>
    <mergeCell ref="X147:Y147"/>
    <mergeCell ref="Z147:AA147"/>
    <mergeCell ref="S148:T148"/>
    <mergeCell ref="U148:V148"/>
    <mergeCell ref="X148:Y148"/>
    <mergeCell ref="Z148:AA148"/>
    <mergeCell ref="S149:T149"/>
    <mergeCell ref="U149:V149"/>
    <mergeCell ref="X149:Y149"/>
    <mergeCell ref="Z149:AA149"/>
    <mergeCell ref="S150:T150"/>
    <mergeCell ref="U150:V150"/>
    <mergeCell ref="X150:Y150"/>
    <mergeCell ref="Z150:AA150"/>
    <mergeCell ref="Z156:AA156"/>
    <mergeCell ref="S151:T151"/>
    <mergeCell ref="U151:V151"/>
    <mergeCell ref="X151:Y151"/>
    <mergeCell ref="Z151:AA151"/>
    <mergeCell ref="S152:T152"/>
    <mergeCell ref="U152:V152"/>
    <mergeCell ref="X152:Y152"/>
    <mergeCell ref="Z152:AA152"/>
    <mergeCell ref="S153:T153"/>
    <mergeCell ref="U153:V153"/>
    <mergeCell ref="X153:Y153"/>
    <mergeCell ref="Z153:AA153"/>
    <mergeCell ref="S154:T154"/>
    <mergeCell ref="U154:V154"/>
    <mergeCell ref="X154:Y154"/>
    <mergeCell ref="Z154:AA154"/>
    <mergeCell ref="S155:T155"/>
    <mergeCell ref="U155:V155"/>
    <mergeCell ref="X155:Y155"/>
    <mergeCell ref="Z155:AA155"/>
    <mergeCell ref="S156:T156"/>
    <mergeCell ref="U156:V156"/>
    <mergeCell ref="X156:Y156"/>
    <mergeCell ref="S160:T160"/>
    <mergeCell ref="U160:V160"/>
    <mergeCell ref="X160:Y160"/>
    <mergeCell ref="Z160:AA160"/>
    <mergeCell ref="S159:T159"/>
    <mergeCell ref="S157:T157"/>
    <mergeCell ref="U157:V157"/>
    <mergeCell ref="X157:Y157"/>
    <mergeCell ref="Z157:AA157"/>
    <mergeCell ref="S158:T158"/>
    <mergeCell ref="U158:V158"/>
    <mergeCell ref="X158:Y158"/>
    <mergeCell ref="Z158:AA158"/>
    <mergeCell ref="U159:V159"/>
    <mergeCell ref="X159:Y159"/>
    <mergeCell ref="Z159:AA159"/>
    <mergeCell ref="X163:Y163"/>
    <mergeCell ref="Z163:AA163"/>
    <mergeCell ref="S164:T164"/>
    <mergeCell ref="U164:V164"/>
    <mergeCell ref="X164:Y164"/>
    <mergeCell ref="Z164:AA164"/>
    <mergeCell ref="S163:T163"/>
    <mergeCell ref="U163:V163"/>
    <mergeCell ref="X161:Y161"/>
    <mergeCell ref="Z161:AA161"/>
    <mergeCell ref="S162:T162"/>
    <mergeCell ref="U162:V162"/>
    <mergeCell ref="X162:Y162"/>
    <mergeCell ref="Z162:AA162"/>
    <mergeCell ref="S161:T161"/>
    <mergeCell ref="U161:V161"/>
    <mergeCell ref="Z23:AA23"/>
    <mergeCell ref="Z24:AA24"/>
    <mergeCell ref="Z35:AA35"/>
    <mergeCell ref="Z36:AA36"/>
    <mergeCell ref="Z25:AA25"/>
    <mergeCell ref="X13:Y13"/>
    <mergeCell ref="X24:Y24"/>
    <mergeCell ref="X25:Y25"/>
    <mergeCell ref="X14:Y14"/>
    <mergeCell ref="Z13:AA13"/>
    <mergeCell ref="Z14:AA14"/>
    <mergeCell ref="Z15:AA15"/>
    <mergeCell ref="Z16:AA16"/>
    <mergeCell ref="Z17:AA17"/>
    <mergeCell ref="Z34:AA34"/>
    <mergeCell ref="Z19:AA19"/>
    <mergeCell ref="Z20:AA20"/>
    <mergeCell ref="Z21:AA21"/>
    <mergeCell ref="Z22:AA22"/>
    <mergeCell ref="Z26:AA26"/>
    <mergeCell ref="Z27:AA27"/>
    <mergeCell ref="Z28:AA28"/>
    <mergeCell ref="X28:Y28"/>
    <mergeCell ref="X29:Y29"/>
    <mergeCell ref="Z11:AA11"/>
    <mergeCell ref="X20:Y20"/>
    <mergeCell ref="X21:Y21"/>
    <mergeCell ref="X22:Y22"/>
    <mergeCell ref="X17:Y17"/>
    <mergeCell ref="X18:Y18"/>
    <mergeCell ref="X19:Y19"/>
    <mergeCell ref="Z18:AA18"/>
    <mergeCell ref="X12:Y12"/>
    <mergeCell ref="X31:Y31"/>
    <mergeCell ref="X26:Y26"/>
    <mergeCell ref="X27:Y27"/>
    <mergeCell ref="X37:Y37"/>
    <mergeCell ref="U37:V37"/>
    <mergeCell ref="U31:V31"/>
    <mergeCell ref="U32:V32"/>
    <mergeCell ref="U33:V33"/>
    <mergeCell ref="U34:V34"/>
    <mergeCell ref="U35:V35"/>
    <mergeCell ref="U36:V36"/>
    <mergeCell ref="X32:Y32"/>
    <mergeCell ref="X33:Y33"/>
    <mergeCell ref="X34:Y34"/>
    <mergeCell ref="X35:Y35"/>
    <mergeCell ref="AG47:AM48"/>
    <mergeCell ref="AG89:AM90"/>
    <mergeCell ref="AG131:AM132"/>
    <mergeCell ref="Z4:AA4"/>
    <mergeCell ref="X4:Y4"/>
    <mergeCell ref="Z5:AA7"/>
    <mergeCell ref="X5:Y7"/>
    <mergeCell ref="Z8:AA8"/>
    <mergeCell ref="Z12:AA12"/>
    <mergeCell ref="X8:Y8"/>
    <mergeCell ref="Z31:AA31"/>
    <mergeCell ref="Z29:AA29"/>
    <mergeCell ref="Z30:AA30"/>
    <mergeCell ref="X30:Y30"/>
    <mergeCell ref="Z32:AA32"/>
    <mergeCell ref="Z33:AA33"/>
    <mergeCell ref="X9:Y9"/>
    <mergeCell ref="X10:Y10"/>
    <mergeCell ref="X11:Y11"/>
    <mergeCell ref="X23:Y23"/>
    <mergeCell ref="X15:Y15"/>
    <mergeCell ref="X16:Y16"/>
    <mergeCell ref="Z9:AA9"/>
    <mergeCell ref="Z10:AA10"/>
  </mergeCells>
  <phoneticPr fontId="20"/>
  <conditionalFormatting sqref="F5:F7">
    <cfRule type="expression" dxfId="43" priority="18" stopIfTrue="1">
      <formula>#REF!&lt;&gt;""</formula>
    </cfRule>
  </conditionalFormatting>
  <conditionalFormatting sqref="AH51:BA79">
    <cfRule type="cellIs" dxfId="42" priority="3" stopIfTrue="1" operator="equal">
      <formula>"不一致"</formula>
    </cfRule>
  </conditionalFormatting>
  <conditionalFormatting sqref="AH93:BA121">
    <cfRule type="cellIs" dxfId="41" priority="2" stopIfTrue="1" operator="equal">
      <formula>"不一致"</formula>
    </cfRule>
  </conditionalFormatting>
  <conditionalFormatting sqref="AH135:BA163">
    <cfRule type="cellIs" dxfId="40" priority="1" stopIfTrue="1" operator="equal">
      <formula>"不一致"</formula>
    </cfRule>
  </conditionalFormatting>
  <conditionalFormatting sqref="A129:AE169">
    <cfRule type="expression" dxfId="39" priority="21" stopIfTrue="1">
      <formula>$P$2=$T$2</formula>
    </cfRule>
  </conditionalFormatting>
  <dataValidations count="1">
    <dataValidation type="list" allowBlank="1" showInputMessage="1" showErrorMessage="1" sqref="P2:Q2" xr:uid="{00000000-0002-0000-0200-000000000000}">
      <formula1>"２年,３年"</formula1>
    </dataValidation>
  </dataValidations>
  <pageMargins left="0.27559055118110237" right="0.31496062992125984" top="0.27559055118110237" bottom="0.23622047244094491" header="0.51181102362204722" footer="0.19685039370078741"/>
  <pageSetup paperSize="9" scale="64" orientation="landscape" r:id="rId1"/>
  <headerFooter alignWithMargins="0"/>
  <rowBreaks count="3" manualBreakCount="3">
    <brk id="43" max="26" man="1"/>
    <brk id="85" max="26" man="1"/>
    <brk id="12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indexed="13"/>
  </sheetPr>
  <dimension ref="B1:BB169"/>
  <sheetViews>
    <sheetView view="pageBreakPreview" zoomScale="70" zoomScaleNormal="75" zoomScaleSheetLayoutView="70" workbookViewId="0">
      <selection activeCell="S46" sqref="S46"/>
    </sheetView>
  </sheetViews>
  <sheetFormatPr defaultRowHeight="15.95" customHeight="1" x14ac:dyDescent="0.15"/>
  <cols>
    <col min="1" max="1" width="1.25" style="108" customWidth="1"/>
    <col min="2" max="5" width="4.125" style="107" customWidth="1"/>
    <col min="6" max="18" width="9.625" style="108" customWidth="1"/>
    <col min="19" max="19" width="6.125" style="108" customWidth="1"/>
    <col min="20" max="20" width="3.75" style="108" customWidth="1"/>
    <col min="21" max="21" width="6.125" style="108" customWidth="1"/>
    <col min="22" max="22" width="3.75" style="108" bestFit="1" customWidth="1"/>
    <col min="23" max="23" width="9.625" style="108" customWidth="1"/>
    <col min="24" max="24" width="6.125" style="108" customWidth="1"/>
    <col min="25" max="25" width="3.75" style="108" customWidth="1"/>
    <col min="26" max="26" width="6.125" style="108" customWidth="1"/>
    <col min="27" max="27" width="3.75" style="108" bestFit="1" customWidth="1"/>
    <col min="28" max="29" width="9.625" style="108" customWidth="1"/>
    <col min="30" max="30" width="11.25" style="108" customWidth="1"/>
    <col min="31" max="31" width="1" style="108" customWidth="1"/>
    <col min="32" max="32" width="9" style="108"/>
    <col min="33" max="46" width="9" style="108" customWidth="1"/>
    <col min="47" max="51" width="8.875" style="108" customWidth="1"/>
    <col min="52" max="54" width="9" style="108" customWidth="1"/>
    <col min="55" max="16384" width="9" style="108"/>
  </cols>
  <sheetData>
    <row r="1" spans="2:30" ht="15.95" customHeight="1" x14ac:dyDescent="0.15">
      <c r="P1" s="86" t="s">
        <v>428</v>
      </c>
      <c r="Q1" s="86"/>
    </row>
    <row r="2" spans="2:30" ht="22.5" customHeight="1" x14ac:dyDescent="0.15">
      <c r="B2" s="144" t="s">
        <v>337</v>
      </c>
      <c r="C2" s="144"/>
      <c r="D2" s="144"/>
      <c r="E2" s="144"/>
      <c r="F2" s="144"/>
      <c r="G2" s="144"/>
      <c r="H2" s="749" t="s">
        <v>381</v>
      </c>
      <c r="I2" s="749"/>
      <c r="J2" s="749"/>
      <c r="K2" s="749"/>
      <c r="L2" s="749"/>
      <c r="M2" s="749"/>
      <c r="N2" s="749"/>
      <c r="O2" s="749"/>
      <c r="P2" s="752" t="str">
        <f>'様式1-10-1'!P2</f>
        <v>２年・３年</v>
      </c>
      <c r="Q2" s="752"/>
      <c r="R2" s="145" t="s">
        <v>215</v>
      </c>
      <c r="S2" s="144" t="s">
        <v>213</v>
      </c>
      <c r="T2" s="128"/>
      <c r="U2" s="129" t="s">
        <v>214</v>
      </c>
      <c r="V2" s="129"/>
      <c r="W2" s="144"/>
      <c r="X2" s="144"/>
      <c r="Y2" s="144"/>
      <c r="Z2" s="144"/>
      <c r="AA2" s="144"/>
      <c r="AB2" s="109"/>
    </row>
    <row r="3" spans="2:30" s="86" customFormat="1" ht="20.25" customHeight="1" thickBot="1" x14ac:dyDescent="0.2">
      <c r="B3" s="107"/>
      <c r="C3" s="107"/>
      <c r="D3" s="107"/>
      <c r="E3" s="107"/>
      <c r="F3" s="108"/>
      <c r="G3" s="108"/>
      <c r="H3" s="108"/>
      <c r="I3" s="108"/>
      <c r="J3" s="108"/>
      <c r="K3" s="108"/>
      <c r="L3" s="108"/>
      <c r="M3" s="108"/>
      <c r="N3" s="108"/>
      <c r="O3" s="108"/>
      <c r="P3" s="108"/>
      <c r="Q3" s="108"/>
      <c r="R3" s="121"/>
      <c r="S3" s="108"/>
      <c r="T3" s="108"/>
      <c r="U3" s="108"/>
      <c r="V3" s="108"/>
      <c r="W3" s="108"/>
      <c r="X3" s="108"/>
      <c r="Y3" s="108"/>
      <c r="Z3" s="108"/>
      <c r="AA3" s="108"/>
      <c r="AB3" s="714" t="s">
        <v>142</v>
      </c>
      <c r="AC3" s="714"/>
      <c r="AD3" s="714"/>
    </row>
    <row r="4" spans="2:30" s="86" customFormat="1" ht="18" customHeight="1" x14ac:dyDescent="0.15">
      <c r="B4" s="146"/>
      <c r="C4" s="147"/>
      <c r="D4" s="734" t="s">
        <v>182</v>
      </c>
      <c r="E4" s="735"/>
      <c r="F4" s="148">
        <v>1</v>
      </c>
      <c r="G4" s="149">
        <v>2</v>
      </c>
      <c r="H4" s="149">
        <v>3</v>
      </c>
      <c r="I4" s="148">
        <v>4</v>
      </c>
      <c r="J4" s="148">
        <v>5</v>
      </c>
      <c r="K4" s="148">
        <v>6</v>
      </c>
      <c r="L4" s="148">
        <v>7</v>
      </c>
      <c r="M4" s="148">
        <v>8</v>
      </c>
      <c r="N4" s="148">
        <v>9</v>
      </c>
      <c r="O4" s="148">
        <v>10</v>
      </c>
      <c r="P4" s="148">
        <v>11</v>
      </c>
      <c r="Q4" s="148">
        <v>12</v>
      </c>
      <c r="R4" s="148">
        <v>13</v>
      </c>
      <c r="S4" s="668">
        <v>14</v>
      </c>
      <c r="T4" s="669"/>
      <c r="U4" s="668">
        <v>15</v>
      </c>
      <c r="V4" s="669"/>
      <c r="W4" s="148">
        <v>16</v>
      </c>
      <c r="X4" s="668">
        <v>17</v>
      </c>
      <c r="Y4" s="669"/>
      <c r="Z4" s="668">
        <v>18</v>
      </c>
      <c r="AA4" s="669"/>
      <c r="AB4" s="150">
        <v>20</v>
      </c>
      <c r="AC4" s="738" t="s">
        <v>143</v>
      </c>
      <c r="AD4" s="151"/>
    </row>
    <row r="5" spans="2:30" ht="18" customHeight="1" x14ac:dyDescent="0.15">
      <c r="B5" s="152"/>
      <c r="C5" s="153"/>
      <c r="D5" s="736"/>
      <c r="E5" s="737"/>
      <c r="F5" s="740" t="s">
        <v>144</v>
      </c>
      <c r="G5" s="740" t="s">
        <v>145</v>
      </c>
      <c r="H5" s="740" t="s">
        <v>146</v>
      </c>
      <c r="I5" s="740" t="s">
        <v>147</v>
      </c>
      <c r="J5" s="740" t="s">
        <v>175</v>
      </c>
      <c r="K5" s="740" t="s">
        <v>148</v>
      </c>
      <c r="L5" s="743" t="s">
        <v>149</v>
      </c>
      <c r="M5" s="740" t="s">
        <v>150</v>
      </c>
      <c r="N5" s="740" t="s">
        <v>151</v>
      </c>
      <c r="O5" s="740" t="s">
        <v>152</v>
      </c>
      <c r="P5" s="740" t="s">
        <v>153</v>
      </c>
      <c r="Q5" s="740" t="s">
        <v>154</v>
      </c>
      <c r="R5" s="740" t="s">
        <v>155</v>
      </c>
      <c r="S5" s="670" t="s">
        <v>156</v>
      </c>
      <c r="T5" s="671"/>
      <c r="U5" s="670" t="s">
        <v>157</v>
      </c>
      <c r="V5" s="671"/>
      <c r="W5" s="740" t="s">
        <v>158</v>
      </c>
      <c r="X5" s="670" t="s">
        <v>159</v>
      </c>
      <c r="Y5" s="671"/>
      <c r="Z5" s="670" t="s">
        <v>160</v>
      </c>
      <c r="AA5" s="671"/>
      <c r="AB5" s="740" t="s">
        <v>161</v>
      </c>
      <c r="AC5" s="739"/>
      <c r="AD5" s="742" t="s">
        <v>162</v>
      </c>
    </row>
    <row r="6" spans="2:30" ht="18" customHeight="1" x14ac:dyDescent="0.15">
      <c r="B6" s="721" t="s">
        <v>163</v>
      </c>
      <c r="C6" s="722"/>
      <c r="D6" s="154"/>
      <c r="E6" s="155"/>
      <c r="F6" s="740"/>
      <c r="G6" s="740"/>
      <c r="H6" s="740"/>
      <c r="I6" s="740"/>
      <c r="J6" s="740"/>
      <c r="K6" s="740"/>
      <c r="L6" s="743"/>
      <c r="M6" s="740"/>
      <c r="N6" s="740"/>
      <c r="O6" s="740"/>
      <c r="P6" s="740"/>
      <c r="Q6" s="740"/>
      <c r="R6" s="740"/>
      <c r="S6" s="670"/>
      <c r="T6" s="671"/>
      <c r="U6" s="670"/>
      <c r="V6" s="671"/>
      <c r="W6" s="740"/>
      <c r="X6" s="670"/>
      <c r="Y6" s="671"/>
      <c r="Z6" s="670"/>
      <c r="AA6" s="671"/>
      <c r="AB6" s="740"/>
      <c r="AC6" s="739"/>
      <c r="AD6" s="742"/>
    </row>
    <row r="7" spans="2:30" ht="18" customHeight="1" x14ac:dyDescent="0.15">
      <c r="B7" s="732" t="s">
        <v>164</v>
      </c>
      <c r="C7" s="733"/>
      <c r="D7" s="733"/>
      <c r="E7" s="156"/>
      <c r="F7" s="741"/>
      <c r="G7" s="741"/>
      <c r="H7" s="741"/>
      <c r="I7" s="741"/>
      <c r="J7" s="741"/>
      <c r="K7" s="741"/>
      <c r="L7" s="744"/>
      <c r="M7" s="741"/>
      <c r="N7" s="741"/>
      <c r="O7" s="741"/>
      <c r="P7" s="741"/>
      <c r="Q7" s="741"/>
      <c r="R7" s="741"/>
      <c r="S7" s="672"/>
      <c r="T7" s="673"/>
      <c r="U7" s="672"/>
      <c r="V7" s="673"/>
      <c r="W7" s="741"/>
      <c r="X7" s="672"/>
      <c r="Y7" s="673"/>
      <c r="Z7" s="672"/>
      <c r="AA7" s="673"/>
      <c r="AB7" s="741"/>
      <c r="AC7" s="739"/>
      <c r="AD7" s="742"/>
    </row>
    <row r="8" spans="2:30" ht="24" customHeight="1" x14ac:dyDescent="0.15">
      <c r="B8" s="723" t="s">
        <v>207</v>
      </c>
      <c r="C8" s="724"/>
      <c r="D8" s="724"/>
      <c r="E8" s="724"/>
      <c r="F8" s="110" t="str">
        <f>IF(AND(F51="",F93="",F135=""),"",ROUNDDOWN(SUM(F51,F93,F135)/LEFT($P$2,1),0))</f>
        <v/>
      </c>
      <c r="G8" s="140"/>
      <c r="H8" s="140"/>
      <c r="I8" s="140"/>
      <c r="J8" s="140"/>
      <c r="K8" s="140"/>
      <c r="L8" s="110" t="str">
        <f>IF(AND(L51="",L93="",L135=""),"",ROUNDDOWN(SUM(L51,L93,L135)/LEFT($P$2,1),0))</f>
        <v/>
      </c>
      <c r="M8" s="140"/>
      <c r="N8" s="140"/>
      <c r="O8" s="110" t="str">
        <f>IF(AND(O51="",O93="",O135=""),"",ROUNDDOWN(SUM(O51,O93,O135)/LEFT($P$2,1),0))</f>
        <v/>
      </c>
      <c r="P8" s="110" t="str">
        <f>IF(AND(P51="",P93="",P135=""),"",ROUNDDOWN(SUM(P51,P93,P135)/LEFT($P$2,1),0))</f>
        <v/>
      </c>
      <c r="Q8" s="140"/>
      <c r="R8" s="140"/>
      <c r="S8" s="676"/>
      <c r="T8" s="677"/>
      <c r="U8" s="676"/>
      <c r="V8" s="677"/>
      <c r="W8" s="140"/>
      <c r="X8" s="676"/>
      <c r="Y8" s="677"/>
      <c r="Z8" s="674" t="str">
        <f>IF(AND(Z51="",Z93="",Z135=""),"",ROUNDDOWN(SUM(Z51,Z93,Z135)/LEFT($P$2,1),0))</f>
        <v/>
      </c>
      <c r="AA8" s="675"/>
      <c r="AB8" s="141"/>
      <c r="AC8" s="122" t="str">
        <f t="shared" ref="AC8:AC36" si="0">IF(AND(AC51="",AC93="",AC135=""),"",ROUNDDOWN(SUM(AC51,AC93,AC135)/LEFT($P$2,1),0))</f>
        <v/>
      </c>
      <c r="AD8" s="160" t="str">
        <f>IF(COUNT(F8:AC8)=0,"",SUM(F8:AC8))</f>
        <v/>
      </c>
    </row>
    <row r="9" spans="2:30" ht="24" customHeight="1" x14ac:dyDescent="0.15">
      <c r="B9" s="725" t="s">
        <v>208</v>
      </c>
      <c r="C9" s="726"/>
      <c r="D9" s="726"/>
      <c r="E9" s="727"/>
      <c r="F9" s="111"/>
      <c r="G9" s="111"/>
      <c r="H9" s="110" t="str">
        <f t="shared" ref="H9:H14" si="1">IF(AND(H52="",H94="",H136=""),"",ROUNDDOWN(SUM(H52,H94,H136)/LEFT($P$2,1),0))</f>
        <v/>
      </c>
      <c r="I9" s="111"/>
      <c r="J9" s="111"/>
      <c r="K9" s="111"/>
      <c r="L9" s="111"/>
      <c r="M9" s="111"/>
      <c r="N9" s="111"/>
      <c r="O9" s="111"/>
      <c r="P9" s="111"/>
      <c r="Q9" s="111"/>
      <c r="R9" s="111"/>
      <c r="S9" s="676"/>
      <c r="T9" s="677"/>
      <c r="U9" s="676"/>
      <c r="V9" s="677"/>
      <c r="W9" s="111"/>
      <c r="X9" s="676"/>
      <c r="Y9" s="677"/>
      <c r="Z9" s="676"/>
      <c r="AA9" s="677"/>
      <c r="AB9" s="112"/>
      <c r="AC9" s="122" t="str">
        <f t="shared" si="0"/>
        <v/>
      </c>
      <c r="AD9" s="160" t="str">
        <f t="shared" ref="AD9:AD36" si="2">IF(COUNT(F9:AC9)=0,"",SUM(F9:AC9))</f>
        <v/>
      </c>
    </row>
    <row r="10" spans="2:30" ht="24" customHeight="1" x14ac:dyDescent="0.15">
      <c r="B10" s="728" t="s">
        <v>165</v>
      </c>
      <c r="C10" s="729"/>
      <c r="D10" s="729"/>
      <c r="E10" s="730"/>
      <c r="F10" s="111"/>
      <c r="G10" s="111"/>
      <c r="H10" s="110" t="str">
        <f t="shared" si="1"/>
        <v/>
      </c>
      <c r="I10" s="111"/>
      <c r="J10" s="111"/>
      <c r="K10" s="111"/>
      <c r="L10" s="111"/>
      <c r="M10" s="111"/>
      <c r="N10" s="111"/>
      <c r="O10" s="111"/>
      <c r="P10" s="111"/>
      <c r="Q10" s="111"/>
      <c r="R10" s="111"/>
      <c r="S10" s="676"/>
      <c r="T10" s="677"/>
      <c r="U10" s="676"/>
      <c r="V10" s="677"/>
      <c r="W10" s="111"/>
      <c r="X10" s="676"/>
      <c r="Y10" s="677"/>
      <c r="Z10" s="676"/>
      <c r="AA10" s="677"/>
      <c r="AB10" s="112"/>
      <c r="AC10" s="122" t="str">
        <f t="shared" si="0"/>
        <v/>
      </c>
      <c r="AD10" s="160" t="str">
        <f t="shared" si="2"/>
        <v/>
      </c>
    </row>
    <row r="11" spans="2:30" ht="24" customHeight="1" x14ac:dyDescent="0.15">
      <c r="B11" s="728" t="s">
        <v>166</v>
      </c>
      <c r="C11" s="729"/>
      <c r="D11" s="729"/>
      <c r="E11" s="730"/>
      <c r="F11" s="111"/>
      <c r="G11" s="111"/>
      <c r="H11" s="110" t="str">
        <f t="shared" si="1"/>
        <v/>
      </c>
      <c r="I11" s="111"/>
      <c r="J11" s="111"/>
      <c r="K11" s="111"/>
      <c r="L11" s="111"/>
      <c r="M11" s="111"/>
      <c r="N11" s="111"/>
      <c r="O11" s="111"/>
      <c r="P11" s="111"/>
      <c r="Q11" s="111"/>
      <c r="R11" s="111"/>
      <c r="S11" s="676"/>
      <c r="T11" s="677"/>
      <c r="U11" s="676"/>
      <c r="V11" s="677"/>
      <c r="W11" s="111"/>
      <c r="X11" s="676"/>
      <c r="Y11" s="677"/>
      <c r="Z11" s="676"/>
      <c r="AA11" s="677"/>
      <c r="AB11" s="112"/>
      <c r="AC11" s="122" t="str">
        <f t="shared" si="0"/>
        <v/>
      </c>
      <c r="AD11" s="160" t="str">
        <f t="shared" si="2"/>
        <v/>
      </c>
    </row>
    <row r="12" spans="2:30" ht="24" customHeight="1" x14ac:dyDescent="0.15">
      <c r="B12" s="728" t="s">
        <v>183</v>
      </c>
      <c r="C12" s="729"/>
      <c r="D12" s="729"/>
      <c r="E12" s="730"/>
      <c r="F12" s="110" t="str">
        <f>IF(AND(F55="",F97="",F139=""),"",ROUNDDOWN(SUM(F55,F97,F139)/LEFT($P$2,1),0))</f>
        <v/>
      </c>
      <c r="G12" s="111"/>
      <c r="H12" s="110" t="str">
        <f t="shared" si="1"/>
        <v/>
      </c>
      <c r="I12" s="111"/>
      <c r="J12" s="111"/>
      <c r="K12" s="110" t="str">
        <f>IF(AND(K55="",K97="",K139=""),"",ROUNDDOWN(SUM(K55,K97,K139)/LEFT($P$2,1),0))</f>
        <v/>
      </c>
      <c r="L12" s="110" t="str">
        <f>IF(AND(L55="",L97="",L139=""),"",ROUNDDOWN(SUM(L55,L97,L139)/LEFT($P$2,1),0))</f>
        <v/>
      </c>
      <c r="M12" s="111"/>
      <c r="N12" s="111"/>
      <c r="O12" s="110" t="str">
        <f>IF(AND(O55="",O97="",O139=""),"",ROUNDDOWN(SUM(O55,O97,O139)/LEFT($P$2,1),0))</f>
        <v/>
      </c>
      <c r="P12" s="111"/>
      <c r="Q12" s="111"/>
      <c r="R12" s="111"/>
      <c r="S12" s="676"/>
      <c r="T12" s="677"/>
      <c r="U12" s="676"/>
      <c r="V12" s="677"/>
      <c r="W12" s="111"/>
      <c r="X12" s="676"/>
      <c r="Y12" s="677"/>
      <c r="Z12" s="674" t="str">
        <f>IF(AND(Z55="",Z97="",Z139=""),"",ROUNDDOWN(SUM(Z55,Z97,Z139)/LEFT($P$2,1),0))</f>
        <v/>
      </c>
      <c r="AA12" s="675"/>
      <c r="AB12" s="112"/>
      <c r="AC12" s="122" t="str">
        <f t="shared" si="0"/>
        <v/>
      </c>
      <c r="AD12" s="160" t="str">
        <f t="shared" si="2"/>
        <v/>
      </c>
    </row>
    <row r="13" spans="2:30" ht="24" customHeight="1" x14ac:dyDescent="0.15">
      <c r="B13" s="728" t="s">
        <v>184</v>
      </c>
      <c r="C13" s="729"/>
      <c r="D13" s="729"/>
      <c r="E13" s="730"/>
      <c r="F13" s="110" t="str">
        <f>IF(AND(F56="",F98="",F140=""),"",ROUNDDOWN(SUM(F56,F98,F140)/LEFT($P$2,1),0))</f>
        <v/>
      </c>
      <c r="G13" s="111"/>
      <c r="H13" s="110" t="str">
        <f t="shared" si="1"/>
        <v/>
      </c>
      <c r="I13" s="111"/>
      <c r="J13" s="111"/>
      <c r="K13" s="111"/>
      <c r="L13" s="111"/>
      <c r="M13" s="111"/>
      <c r="N13" s="111"/>
      <c r="O13" s="111"/>
      <c r="P13" s="111"/>
      <c r="Q13" s="111"/>
      <c r="R13" s="111"/>
      <c r="S13" s="676"/>
      <c r="T13" s="677"/>
      <c r="U13" s="676"/>
      <c r="V13" s="677"/>
      <c r="W13" s="111"/>
      <c r="X13" s="676"/>
      <c r="Y13" s="677"/>
      <c r="Z13" s="676"/>
      <c r="AA13" s="677"/>
      <c r="AB13" s="112"/>
      <c r="AC13" s="122" t="str">
        <f t="shared" si="0"/>
        <v/>
      </c>
      <c r="AD13" s="160" t="str">
        <f t="shared" si="2"/>
        <v/>
      </c>
    </row>
    <row r="14" spans="2:30" ht="24" customHeight="1" x14ac:dyDescent="0.15">
      <c r="B14" s="728" t="s">
        <v>185</v>
      </c>
      <c r="C14" s="729"/>
      <c r="D14" s="729"/>
      <c r="E14" s="730"/>
      <c r="F14" s="111"/>
      <c r="G14" s="111"/>
      <c r="H14" s="110" t="str">
        <f t="shared" si="1"/>
        <v/>
      </c>
      <c r="I14" s="111"/>
      <c r="J14" s="111"/>
      <c r="K14" s="111"/>
      <c r="L14" s="111"/>
      <c r="M14" s="111"/>
      <c r="N14" s="111"/>
      <c r="O14" s="111"/>
      <c r="P14" s="111"/>
      <c r="Q14" s="111"/>
      <c r="R14" s="111"/>
      <c r="S14" s="676"/>
      <c r="T14" s="677"/>
      <c r="U14" s="676"/>
      <c r="V14" s="677"/>
      <c r="W14" s="111"/>
      <c r="X14" s="676"/>
      <c r="Y14" s="677"/>
      <c r="Z14" s="676"/>
      <c r="AA14" s="677"/>
      <c r="AB14" s="112"/>
      <c r="AC14" s="122" t="str">
        <f t="shared" si="0"/>
        <v/>
      </c>
      <c r="AD14" s="160" t="str">
        <f t="shared" si="2"/>
        <v/>
      </c>
    </row>
    <row r="15" spans="2:30" ht="24" customHeight="1" x14ac:dyDescent="0.15">
      <c r="B15" s="728" t="s">
        <v>186</v>
      </c>
      <c r="C15" s="729"/>
      <c r="D15" s="729"/>
      <c r="E15" s="730"/>
      <c r="F15" s="111"/>
      <c r="G15" s="111"/>
      <c r="H15" s="111"/>
      <c r="I15" s="110" t="str">
        <f>IF(AND(I58="",I100="",I142=""),"",ROUNDDOWN(SUM(I58,I100,I142)/LEFT($P$2,1),0))</f>
        <v/>
      </c>
      <c r="J15" s="111"/>
      <c r="K15" s="111"/>
      <c r="L15" s="111"/>
      <c r="M15" s="111"/>
      <c r="N15" s="111"/>
      <c r="O15" s="111"/>
      <c r="P15" s="111"/>
      <c r="Q15" s="111"/>
      <c r="R15" s="111"/>
      <c r="S15" s="676"/>
      <c r="T15" s="677"/>
      <c r="U15" s="676"/>
      <c r="V15" s="677"/>
      <c r="W15" s="111"/>
      <c r="X15" s="676"/>
      <c r="Y15" s="677"/>
      <c r="Z15" s="676"/>
      <c r="AA15" s="677"/>
      <c r="AB15" s="112"/>
      <c r="AC15" s="122" t="str">
        <f t="shared" si="0"/>
        <v/>
      </c>
      <c r="AD15" s="160" t="str">
        <f t="shared" si="2"/>
        <v/>
      </c>
    </row>
    <row r="16" spans="2:30" ht="24" customHeight="1" x14ac:dyDescent="0.15">
      <c r="B16" s="728" t="s">
        <v>187</v>
      </c>
      <c r="C16" s="729"/>
      <c r="D16" s="729"/>
      <c r="E16" s="730"/>
      <c r="F16" s="111"/>
      <c r="G16" s="111"/>
      <c r="H16" s="111"/>
      <c r="I16" s="111"/>
      <c r="J16" s="110" t="str">
        <f>IF(AND(J59="",J101="",J143=""),"",ROUNDDOWN(SUM(J59,J101,J143)/LEFT($P$2,1),0))</f>
        <v/>
      </c>
      <c r="K16" s="111"/>
      <c r="L16" s="111"/>
      <c r="M16" s="111"/>
      <c r="N16" s="111"/>
      <c r="O16" s="111"/>
      <c r="P16" s="111"/>
      <c r="Q16" s="111"/>
      <c r="R16" s="110" t="str">
        <f>IF(AND(R59="",R101="",R143=""),"",ROUNDDOWN(SUM(R59,R101,R143)/LEFT($P$2,1),0))</f>
        <v/>
      </c>
      <c r="S16" s="676"/>
      <c r="T16" s="677"/>
      <c r="U16" s="676"/>
      <c r="V16" s="677"/>
      <c r="W16" s="111"/>
      <c r="X16" s="676"/>
      <c r="Y16" s="677"/>
      <c r="Z16" s="676"/>
      <c r="AA16" s="677"/>
      <c r="AB16" s="112"/>
      <c r="AC16" s="122" t="str">
        <f t="shared" si="0"/>
        <v/>
      </c>
      <c r="AD16" s="160" t="str">
        <f t="shared" si="2"/>
        <v/>
      </c>
    </row>
    <row r="17" spans="2:30" ht="24" customHeight="1" x14ac:dyDescent="0.15">
      <c r="B17" s="728" t="s">
        <v>188</v>
      </c>
      <c r="C17" s="729"/>
      <c r="D17" s="729"/>
      <c r="E17" s="730"/>
      <c r="F17" s="110" t="str">
        <f>IF(AND(F60="",F102="",F144=""),"",ROUNDDOWN(SUM(F60,F102,F144)/LEFT($P$2,1),0))</f>
        <v/>
      </c>
      <c r="G17" s="111"/>
      <c r="H17" s="110" t="str">
        <f>IF(AND(H60="",H102="",H144=""),"",ROUNDDOWN(SUM(H60,H102,H144)/LEFT($P$2,1),0))</f>
        <v/>
      </c>
      <c r="I17" s="111"/>
      <c r="J17" s="111"/>
      <c r="K17" s="111"/>
      <c r="L17" s="111"/>
      <c r="M17" s="111"/>
      <c r="N17" s="111"/>
      <c r="O17" s="111"/>
      <c r="P17" s="111"/>
      <c r="Q17" s="111"/>
      <c r="R17" s="111"/>
      <c r="S17" s="676"/>
      <c r="T17" s="677"/>
      <c r="U17" s="676"/>
      <c r="V17" s="677"/>
      <c r="W17" s="111"/>
      <c r="X17" s="676"/>
      <c r="Y17" s="677"/>
      <c r="Z17" s="676"/>
      <c r="AA17" s="677"/>
      <c r="AB17" s="112"/>
      <c r="AC17" s="122" t="str">
        <f t="shared" si="0"/>
        <v/>
      </c>
      <c r="AD17" s="160" t="str">
        <f t="shared" si="2"/>
        <v/>
      </c>
    </row>
    <row r="18" spans="2:30" ht="24" customHeight="1" x14ac:dyDescent="0.15">
      <c r="B18" s="728" t="s">
        <v>189</v>
      </c>
      <c r="C18" s="729"/>
      <c r="D18" s="729"/>
      <c r="E18" s="730"/>
      <c r="F18" s="110" t="str">
        <f>IF(AND(F61="",F103="",F145=""),"",ROUNDDOWN(SUM(F61,F103,F145)/LEFT($P$2,1),0))</f>
        <v/>
      </c>
      <c r="G18" s="111"/>
      <c r="H18" s="110" t="str">
        <f>IF(AND(H61="",H103="",H145=""),"",ROUNDDOWN(SUM(H61,H103,H145)/LEFT($P$2,1),0))</f>
        <v/>
      </c>
      <c r="I18" s="111"/>
      <c r="J18" s="111"/>
      <c r="K18" s="110" t="str">
        <f>IF(AND(K61="",K103="",K145=""),"",ROUNDDOWN(SUM(K61,K103,K145)/LEFT($P$2,1),0))</f>
        <v/>
      </c>
      <c r="L18" s="111"/>
      <c r="M18" s="111"/>
      <c r="N18" s="111"/>
      <c r="O18" s="111"/>
      <c r="P18" s="111"/>
      <c r="Q18" s="111"/>
      <c r="R18" s="111"/>
      <c r="S18" s="674" t="str">
        <f>IF(AND(S61="",S103="",S145=""),"",ROUNDDOWN(SUM(S61,S103,S145)/LEFT($P$2,1),0))</f>
        <v/>
      </c>
      <c r="T18" s="675"/>
      <c r="U18" s="676"/>
      <c r="V18" s="677"/>
      <c r="W18" s="111"/>
      <c r="X18" s="676"/>
      <c r="Y18" s="677"/>
      <c r="Z18" s="676"/>
      <c r="AA18" s="677"/>
      <c r="AB18" s="112"/>
      <c r="AC18" s="122" t="str">
        <f t="shared" si="0"/>
        <v/>
      </c>
      <c r="AD18" s="160" t="str">
        <f t="shared" si="2"/>
        <v/>
      </c>
    </row>
    <row r="19" spans="2:30" ht="24" customHeight="1" x14ac:dyDescent="0.15">
      <c r="B19" s="728" t="s">
        <v>190</v>
      </c>
      <c r="C19" s="729"/>
      <c r="D19" s="729"/>
      <c r="E19" s="730"/>
      <c r="F19" s="110" t="str">
        <f>IF(AND(F62="",F104="",F146=""),"",ROUNDDOWN(SUM(F62,F104,F146)/LEFT($P$2,1),0))</f>
        <v/>
      </c>
      <c r="G19" s="111"/>
      <c r="H19" s="110" t="str">
        <f>IF(AND(H62="",H104="",H146=""),"",ROUNDDOWN(SUM(H62,H104,H146)/LEFT($P$2,1),0))</f>
        <v/>
      </c>
      <c r="I19" s="111"/>
      <c r="J19" s="111"/>
      <c r="K19" s="111"/>
      <c r="L19" s="111"/>
      <c r="M19" s="111"/>
      <c r="N19" s="111"/>
      <c r="O19" s="111"/>
      <c r="P19" s="111"/>
      <c r="Q19" s="111"/>
      <c r="R19" s="111"/>
      <c r="S19" s="676"/>
      <c r="T19" s="677"/>
      <c r="U19" s="676"/>
      <c r="V19" s="677"/>
      <c r="W19" s="111"/>
      <c r="X19" s="676"/>
      <c r="Y19" s="677"/>
      <c r="Z19" s="676"/>
      <c r="AA19" s="677"/>
      <c r="AB19" s="112"/>
      <c r="AC19" s="122" t="str">
        <f t="shared" si="0"/>
        <v/>
      </c>
      <c r="AD19" s="160" t="str">
        <f t="shared" si="2"/>
        <v/>
      </c>
    </row>
    <row r="20" spans="2:30" ht="24" customHeight="1" x14ac:dyDescent="0.15">
      <c r="B20" s="728" t="s">
        <v>191</v>
      </c>
      <c r="C20" s="729"/>
      <c r="D20" s="729"/>
      <c r="E20" s="730"/>
      <c r="F20" s="111"/>
      <c r="G20" s="110" t="str">
        <f>IF(AND(G63="",G105="",G147=""),"",ROUNDDOWN(SUM(G63,G105,G147)/LEFT($P$2,1),0))</f>
        <v/>
      </c>
      <c r="H20" s="111"/>
      <c r="I20" s="111"/>
      <c r="J20" s="111"/>
      <c r="K20" s="111"/>
      <c r="L20" s="111"/>
      <c r="M20" s="111"/>
      <c r="N20" s="111"/>
      <c r="O20" s="111"/>
      <c r="P20" s="111"/>
      <c r="Q20" s="111"/>
      <c r="R20" s="111"/>
      <c r="S20" s="676"/>
      <c r="T20" s="677"/>
      <c r="U20" s="676"/>
      <c r="V20" s="677"/>
      <c r="W20" s="111"/>
      <c r="X20" s="676"/>
      <c r="Y20" s="677"/>
      <c r="Z20" s="676"/>
      <c r="AA20" s="677"/>
      <c r="AB20" s="112"/>
      <c r="AC20" s="122" t="str">
        <f t="shared" si="0"/>
        <v/>
      </c>
      <c r="AD20" s="160" t="str">
        <f t="shared" si="2"/>
        <v/>
      </c>
    </row>
    <row r="21" spans="2:30" ht="24" customHeight="1" x14ac:dyDescent="0.15">
      <c r="B21" s="728" t="s">
        <v>192</v>
      </c>
      <c r="C21" s="729"/>
      <c r="D21" s="729"/>
      <c r="E21" s="730"/>
      <c r="F21" s="111"/>
      <c r="G21" s="111"/>
      <c r="H21" s="111"/>
      <c r="I21" s="111"/>
      <c r="J21" s="111"/>
      <c r="K21" s="111"/>
      <c r="L21" s="111"/>
      <c r="M21" s="110" t="str">
        <f>IF(AND(M64="",M106="",M148=""),"",ROUNDDOWN(SUM(M64,M106,M148)/LEFT($P$2,1),0))</f>
        <v/>
      </c>
      <c r="N21" s="111"/>
      <c r="O21" s="111"/>
      <c r="P21" s="111"/>
      <c r="Q21" s="111"/>
      <c r="R21" s="111"/>
      <c r="S21" s="676"/>
      <c r="T21" s="677"/>
      <c r="U21" s="676"/>
      <c r="V21" s="677"/>
      <c r="W21" s="111"/>
      <c r="X21" s="676"/>
      <c r="Y21" s="677"/>
      <c r="Z21" s="676"/>
      <c r="AA21" s="677"/>
      <c r="AB21" s="112"/>
      <c r="AC21" s="122" t="str">
        <f t="shared" si="0"/>
        <v/>
      </c>
      <c r="AD21" s="160" t="str">
        <f t="shared" si="2"/>
        <v/>
      </c>
    </row>
    <row r="22" spans="2:30" ht="24" customHeight="1" x14ac:dyDescent="0.15">
      <c r="B22" s="728" t="s">
        <v>193</v>
      </c>
      <c r="C22" s="729"/>
      <c r="D22" s="729"/>
      <c r="E22" s="730"/>
      <c r="F22" s="111"/>
      <c r="G22" s="111"/>
      <c r="H22" s="110" t="str">
        <f>IF(AND(H65="",H107="",H149=""),"",ROUNDDOWN(SUM(H65,H107,H149)/LEFT($P$2,1),0))</f>
        <v/>
      </c>
      <c r="I22" s="111"/>
      <c r="J22" s="111"/>
      <c r="K22" s="111"/>
      <c r="L22" s="111"/>
      <c r="M22" s="111"/>
      <c r="N22" s="111"/>
      <c r="O22" s="111"/>
      <c r="P22" s="111"/>
      <c r="Q22" s="111"/>
      <c r="R22" s="111"/>
      <c r="S22" s="676"/>
      <c r="T22" s="677"/>
      <c r="U22" s="676"/>
      <c r="V22" s="677"/>
      <c r="W22" s="111"/>
      <c r="X22" s="676"/>
      <c r="Y22" s="677"/>
      <c r="Z22" s="676"/>
      <c r="AA22" s="677"/>
      <c r="AB22" s="112"/>
      <c r="AC22" s="122" t="str">
        <f t="shared" si="0"/>
        <v/>
      </c>
      <c r="AD22" s="160" t="str">
        <f t="shared" si="2"/>
        <v/>
      </c>
    </row>
    <row r="23" spans="2:30" ht="24" customHeight="1" x14ac:dyDescent="0.15">
      <c r="B23" s="728" t="s">
        <v>194</v>
      </c>
      <c r="C23" s="729"/>
      <c r="D23" s="729"/>
      <c r="E23" s="730"/>
      <c r="F23" s="111"/>
      <c r="G23" s="111"/>
      <c r="H23" s="110" t="str">
        <f>IF(AND(H66="",H108="",H150=""),"",ROUNDDOWN(SUM(H66,H108,H150)/LEFT($P$2,1),0))</f>
        <v/>
      </c>
      <c r="I23" s="111"/>
      <c r="J23" s="111"/>
      <c r="K23" s="111"/>
      <c r="L23" s="111"/>
      <c r="M23" s="111"/>
      <c r="N23" s="111"/>
      <c r="O23" s="111"/>
      <c r="P23" s="111"/>
      <c r="Q23" s="111"/>
      <c r="R23" s="111"/>
      <c r="S23" s="676"/>
      <c r="T23" s="677"/>
      <c r="U23" s="676"/>
      <c r="V23" s="677"/>
      <c r="W23" s="111"/>
      <c r="X23" s="676"/>
      <c r="Y23" s="677"/>
      <c r="Z23" s="676"/>
      <c r="AA23" s="677"/>
      <c r="AB23" s="112"/>
      <c r="AC23" s="122" t="str">
        <f t="shared" si="0"/>
        <v/>
      </c>
      <c r="AD23" s="160" t="str">
        <f t="shared" si="2"/>
        <v/>
      </c>
    </row>
    <row r="24" spans="2:30" ht="24" customHeight="1" x14ac:dyDescent="0.15">
      <c r="B24" s="728" t="s">
        <v>151</v>
      </c>
      <c r="C24" s="729"/>
      <c r="D24" s="729"/>
      <c r="E24" s="730"/>
      <c r="F24" s="111"/>
      <c r="G24" s="111"/>
      <c r="H24" s="111"/>
      <c r="I24" s="111"/>
      <c r="J24" s="111"/>
      <c r="K24" s="111"/>
      <c r="L24" s="111"/>
      <c r="M24" s="111"/>
      <c r="N24" s="110" t="str">
        <f>IF(AND(N67="",N109="",N151=""),"",ROUNDDOWN(SUM(N67,N109,N151)/LEFT($P$2,1),0))</f>
        <v/>
      </c>
      <c r="O24" s="111"/>
      <c r="P24" s="111"/>
      <c r="Q24" s="111"/>
      <c r="R24" s="111"/>
      <c r="S24" s="676"/>
      <c r="T24" s="677"/>
      <c r="U24" s="676"/>
      <c r="V24" s="677"/>
      <c r="W24" s="111"/>
      <c r="X24" s="676"/>
      <c r="Y24" s="677"/>
      <c r="Z24" s="676"/>
      <c r="AA24" s="677"/>
      <c r="AB24" s="112"/>
      <c r="AC24" s="122" t="str">
        <f t="shared" si="0"/>
        <v/>
      </c>
      <c r="AD24" s="160" t="str">
        <f t="shared" si="2"/>
        <v/>
      </c>
    </row>
    <row r="25" spans="2:30" ht="24" customHeight="1" x14ac:dyDescent="0.15">
      <c r="B25" s="728" t="s">
        <v>195</v>
      </c>
      <c r="C25" s="729"/>
      <c r="D25" s="729"/>
      <c r="E25" s="730"/>
      <c r="F25" s="111"/>
      <c r="G25" s="111"/>
      <c r="H25" s="110" t="str">
        <f>IF(AND(H68="",H110="",H152=""),"",ROUNDDOWN(SUM(H68,H110,H152)/LEFT($P$2,1),0))</f>
        <v/>
      </c>
      <c r="I25" s="111"/>
      <c r="J25" s="111"/>
      <c r="K25" s="111"/>
      <c r="L25" s="111"/>
      <c r="M25" s="111"/>
      <c r="N25" s="111"/>
      <c r="O25" s="110" t="str">
        <f>IF(AND(O68="",O110="",O152=""),"",ROUNDDOWN(SUM(O68,O110,O152)/LEFT($P$2,1),0))</f>
        <v/>
      </c>
      <c r="P25" s="111"/>
      <c r="Q25" s="111"/>
      <c r="R25" s="111"/>
      <c r="S25" s="676"/>
      <c r="T25" s="677"/>
      <c r="U25" s="676"/>
      <c r="V25" s="677"/>
      <c r="W25" s="111"/>
      <c r="X25" s="676"/>
      <c r="Y25" s="677"/>
      <c r="Z25" s="676"/>
      <c r="AA25" s="677"/>
      <c r="AB25" s="112"/>
      <c r="AC25" s="122" t="str">
        <f t="shared" si="0"/>
        <v/>
      </c>
      <c r="AD25" s="160" t="str">
        <f t="shared" si="2"/>
        <v/>
      </c>
    </row>
    <row r="26" spans="2:30" ht="24" customHeight="1" x14ac:dyDescent="0.15">
      <c r="B26" s="728" t="s">
        <v>196</v>
      </c>
      <c r="C26" s="729"/>
      <c r="D26" s="729"/>
      <c r="E26" s="730"/>
      <c r="F26" s="111"/>
      <c r="G26" s="111"/>
      <c r="H26" s="110" t="str">
        <f>IF(AND(H69="",H111="",H153=""),"",ROUNDDOWN(SUM(H69,H111,H153)/LEFT($P$2,1),0))</f>
        <v/>
      </c>
      <c r="I26" s="111"/>
      <c r="J26" s="111"/>
      <c r="K26" s="111"/>
      <c r="L26" s="111"/>
      <c r="M26" s="111"/>
      <c r="N26" s="111"/>
      <c r="O26" s="111"/>
      <c r="P26" s="111"/>
      <c r="Q26" s="111"/>
      <c r="R26" s="111"/>
      <c r="S26" s="676"/>
      <c r="T26" s="677"/>
      <c r="U26" s="676"/>
      <c r="V26" s="677"/>
      <c r="W26" s="111"/>
      <c r="X26" s="676"/>
      <c r="Y26" s="677"/>
      <c r="Z26" s="676"/>
      <c r="AA26" s="677"/>
      <c r="AB26" s="112"/>
      <c r="AC26" s="122" t="str">
        <f t="shared" si="0"/>
        <v/>
      </c>
      <c r="AD26" s="160" t="str">
        <f t="shared" si="2"/>
        <v/>
      </c>
    </row>
    <row r="27" spans="2:30" ht="24" customHeight="1" x14ac:dyDescent="0.15">
      <c r="B27" s="728" t="s">
        <v>197</v>
      </c>
      <c r="C27" s="729"/>
      <c r="D27" s="729"/>
      <c r="E27" s="730"/>
      <c r="F27" s="111"/>
      <c r="G27" s="111"/>
      <c r="H27" s="111"/>
      <c r="I27" s="111"/>
      <c r="J27" s="111"/>
      <c r="K27" s="111"/>
      <c r="L27" s="111"/>
      <c r="M27" s="111"/>
      <c r="N27" s="111"/>
      <c r="O27" s="111"/>
      <c r="P27" s="111"/>
      <c r="Q27" s="111"/>
      <c r="R27" s="111"/>
      <c r="S27" s="674" t="str">
        <f>IF(AND(S70="",S112="",S154=""),"",ROUNDDOWN(SUM(S70,S112,S154)/LEFT($P$2,1),0))</f>
        <v/>
      </c>
      <c r="T27" s="675"/>
      <c r="U27" s="676"/>
      <c r="V27" s="677"/>
      <c r="W27" s="111"/>
      <c r="X27" s="676"/>
      <c r="Y27" s="677"/>
      <c r="Z27" s="676"/>
      <c r="AA27" s="677"/>
      <c r="AB27" s="112"/>
      <c r="AC27" s="122" t="str">
        <f t="shared" si="0"/>
        <v/>
      </c>
      <c r="AD27" s="160" t="str">
        <f t="shared" si="2"/>
        <v/>
      </c>
    </row>
    <row r="28" spans="2:30" ht="24" customHeight="1" x14ac:dyDescent="0.15">
      <c r="B28" s="728" t="s">
        <v>198</v>
      </c>
      <c r="C28" s="729"/>
      <c r="D28" s="729"/>
      <c r="E28" s="730"/>
      <c r="F28" s="111"/>
      <c r="G28" s="111"/>
      <c r="H28" s="111"/>
      <c r="I28" s="111"/>
      <c r="J28" s="110" t="str">
        <f>IF(AND(J71="",J113="",J155=""),"",ROUNDDOWN(SUM(J71,J113,J155)/LEFT($P$2,1),0))</f>
        <v/>
      </c>
      <c r="K28" s="111"/>
      <c r="L28" s="111"/>
      <c r="M28" s="111"/>
      <c r="N28" s="111"/>
      <c r="O28" s="111"/>
      <c r="P28" s="111"/>
      <c r="Q28" s="111"/>
      <c r="R28" s="111"/>
      <c r="S28" s="676"/>
      <c r="T28" s="677"/>
      <c r="U28" s="676"/>
      <c r="V28" s="677"/>
      <c r="W28" s="111"/>
      <c r="X28" s="676"/>
      <c r="Y28" s="677"/>
      <c r="Z28" s="676"/>
      <c r="AA28" s="677"/>
      <c r="AB28" s="112"/>
      <c r="AC28" s="122" t="str">
        <f t="shared" si="0"/>
        <v/>
      </c>
      <c r="AD28" s="160" t="str">
        <f t="shared" si="2"/>
        <v/>
      </c>
    </row>
    <row r="29" spans="2:30" ht="24" customHeight="1" x14ac:dyDescent="0.15">
      <c r="B29" s="728" t="s">
        <v>199</v>
      </c>
      <c r="C29" s="729"/>
      <c r="D29" s="729"/>
      <c r="E29" s="730"/>
      <c r="F29" s="111"/>
      <c r="G29" s="111"/>
      <c r="H29" s="111"/>
      <c r="I29" s="111"/>
      <c r="J29" s="111"/>
      <c r="K29" s="111"/>
      <c r="L29" s="111"/>
      <c r="M29" s="111"/>
      <c r="N29" s="111"/>
      <c r="O29" s="111"/>
      <c r="P29" s="111"/>
      <c r="Q29" s="111"/>
      <c r="R29" s="111"/>
      <c r="S29" s="676"/>
      <c r="T29" s="677"/>
      <c r="U29" s="674" t="str">
        <f>IF(AND(U72="",U114="",U156=""),"",ROUNDDOWN(SUM(U72,U114,U156)/LEFT($P$2,1),0))</f>
        <v/>
      </c>
      <c r="V29" s="675"/>
      <c r="W29" s="111"/>
      <c r="X29" s="676"/>
      <c r="Y29" s="677"/>
      <c r="Z29" s="676"/>
      <c r="AA29" s="677"/>
      <c r="AB29" s="112"/>
      <c r="AC29" s="122" t="str">
        <f t="shared" si="0"/>
        <v/>
      </c>
      <c r="AD29" s="160" t="str">
        <f t="shared" si="2"/>
        <v/>
      </c>
    </row>
    <row r="30" spans="2:30" ht="24" customHeight="1" x14ac:dyDescent="0.15">
      <c r="B30" s="728" t="s">
        <v>200</v>
      </c>
      <c r="C30" s="729"/>
      <c r="D30" s="729"/>
      <c r="E30" s="730"/>
      <c r="F30" s="111"/>
      <c r="G30" s="111"/>
      <c r="H30" s="111"/>
      <c r="I30" s="111"/>
      <c r="J30" s="111"/>
      <c r="K30" s="111"/>
      <c r="L30" s="111"/>
      <c r="M30" s="111"/>
      <c r="N30" s="111"/>
      <c r="O30" s="111"/>
      <c r="P30" s="111"/>
      <c r="Q30" s="111"/>
      <c r="R30" s="111"/>
      <c r="S30" s="676"/>
      <c r="T30" s="677"/>
      <c r="U30" s="676"/>
      <c r="V30" s="677"/>
      <c r="W30" s="110" t="str">
        <f>IF(AND(W73="",W115="",W157=""),"",ROUNDDOWN(SUM(W73,W115,W157)/LEFT($P$2,1),0))</f>
        <v/>
      </c>
      <c r="X30" s="676"/>
      <c r="Y30" s="677"/>
      <c r="Z30" s="676"/>
      <c r="AA30" s="677"/>
      <c r="AB30" s="112"/>
      <c r="AC30" s="122" t="str">
        <f t="shared" si="0"/>
        <v/>
      </c>
      <c r="AD30" s="160" t="str">
        <f t="shared" si="2"/>
        <v/>
      </c>
    </row>
    <row r="31" spans="2:30" ht="24" customHeight="1" x14ac:dyDescent="0.15">
      <c r="B31" s="728" t="s">
        <v>201</v>
      </c>
      <c r="C31" s="729"/>
      <c r="D31" s="729"/>
      <c r="E31" s="730"/>
      <c r="F31" s="111"/>
      <c r="G31" s="111"/>
      <c r="H31" s="111"/>
      <c r="I31" s="111"/>
      <c r="J31" s="111"/>
      <c r="K31" s="111"/>
      <c r="L31" s="111"/>
      <c r="M31" s="111"/>
      <c r="N31" s="111"/>
      <c r="O31" s="111"/>
      <c r="P31" s="111"/>
      <c r="Q31" s="111"/>
      <c r="R31" s="110" t="str">
        <f>IF(AND(R74="",R116="",R158=""),"",ROUNDDOWN(SUM(R74,R116,R158)/LEFT($P$2,1),0))</f>
        <v/>
      </c>
      <c r="S31" s="676"/>
      <c r="T31" s="677"/>
      <c r="U31" s="676"/>
      <c r="V31" s="677"/>
      <c r="W31" s="111"/>
      <c r="X31" s="674" t="str">
        <f>IF(AND(X74="",X116="",X158=""),"",ROUNDDOWN(SUM(X74,X116,X158)/LEFT($P$2,1),0))</f>
        <v/>
      </c>
      <c r="Y31" s="675"/>
      <c r="Z31" s="676"/>
      <c r="AA31" s="677"/>
      <c r="AB31" s="112"/>
      <c r="AC31" s="122" t="str">
        <f t="shared" si="0"/>
        <v/>
      </c>
      <c r="AD31" s="160" t="str">
        <f t="shared" si="2"/>
        <v/>
      </c>
    </row>
    <row r="32" spans="2:30" ht="24" customHeight="1" x14ac:dyDescent="0.15">
      <c r="B32" s="728" t="s">
        <v>202</v>
      </c>
      <c r="C32" s="729"/>
      <c r="D32" s="729"/>
      <c r="E32" s="730"/>
      <c r="F32" s="111"/>
      <c r="G32" s="111"/>
      <c r="H32" s="110" t="str">
        <f>IF(AND(H75="",H117="",H159=""),"",ROUNDDOWN(SUM(H75,H117,H159)/LEFT($P$2,1),0))</f>
        <v/>
      </c>
      <c r="I32" s="111"/>
      <c r="J32" s="111"/>
      <c r="K32" s="111"/>
      <c r="L32" s="111"/>
      <c r="M32" s="111"/>
      <c r="N32" s="111"/>
      <c r="O32" s="111"/>
      <c r="P32" s="111"/>
      <c r="Q32" s="111"/>
      <c r="R32" s="111"/>
      <c r="S32" s="676"/>
      <c r="T32" s="677"/>
      <c r="U32" s="676"/>
      <c r="V32" s="677"/>
      <c r="W32" s="111"/>
      <c r="X32" s="676"/>
      <c r="Y32" s="677"/>
      <c r="Z32" s="676"/>
      <c r="AA32" s="677"/>
      <c r="AB32" s="112"/>
      <c r="AC32" s="122" t="str">
        <f t="shared" si="0"/>
        <v/>
      </c>
      <c r="AD32" s="160" t="str">
        <f t="shared" si="2"/>
        <v/>
      </c>
    </row>
    <row r="33" spans="2:40" ht="24" customHeight="1" x14ac:dyDescent="0.15">
      <c r="B33" s="728" t="s">
        <v>203</v>
      </c>
      <c r="C33" s="729"/>
      <c r="D33" s="729"/>
      <c r="E33" s="730"/>
      <c r="F33" s="111"/>
      <c r="G33" s="111"/>
      <c r="H33" s="111"/>
      <c r="I33" s="111"/>
      <c r="J33" s="111"/>
      <c r="K33" s="111"/>
      <c r="L33" s="111"/>
      <c r="M33" s="111"/>
      <c r="N33" s="111"/>
      <c r="O33" s="111"/>
      <c r="P33" s="111"/>
      <c r="Q33" s="111"/>
      <c r="R33" s="111"/>
      <c r="S33" s="676"/>
      <c r="T33" s="677"/>
      <c r="U33" s="676"/>
      <c r="V33" s="677"/>
      <c r="W33" s="111"/>
      <c r="X33" s="676"/>
      <c r="Y33" s="677"/>
      <c r="Z33" s="676"/>
      <c r="AA33" s="677"/>
      <c r="AB33" s="110" t="str">
        <f>IF(AND(AB76="",AB118="",AB160=""),"",ROUNDDOWN(SUM(AB76,AB118,AB160)/LEFT($P$2,1),0))</f>
        <v/>
      </c>
      <c r="AC33" s="122" t="str">
        <f t="shared" si="0"/>
        <v/>
      </c>
      <c r="AD33" s="160" t="str">
        <f t="shared" si="2"/>
        <v/>
      </c>
    </row>
    <row r="34" spans="2:40" ht="24" customHeight="1" x14ac:dyDescent="0.15">
      <c r="B34" s="728" t="s">
        <v>204</v>
      </c>
      <c r="C34" s="729"/>
      <c r="D34" s="729"/>
      <c r="E34" s="730"/>
      <c r="F34" s="111"/>
      <c r="G34" s="111"/>
      <c r="H34" s="111"/>
      <c r="I34" s="110" t="str">
        <f>IF(AND(I77="",I119="",I161=""),"",ROUNDDOWN(SUM(I77,I119,I161)/LEFT($P$2,1),0))</f>
        <v/>
      </c>
      <c r="J34" s="110" t="str">
        <f>IF(AND(J77="",J119="",J161=""),"",ROUNDDOWN(SUM(J77,J119,J161)/LEFT($P$2,1),0))</f>
        <v/>
      </c>
      <c r="K34" s="111"/>
      <c r="L34" s="111"/>
      <c r="M34" s="111"/>
      <c r="N34" s="111"/>
      <c r="O34" s="111"/>
      <c r="P34" s="111"/>
      <c r="Q34" s="111"/>
      <c r="R34" s="111"/>
      <c r="S34" s="676"/>
      <c r="T34" s="677"/>
      <c r="U34" s="676"/>
      <c r="V34" s="677"/>
      <c r="W34" s="111"/>
      <c r="X34" s="676"/>
      <c r="Y34" s="677"/>
      <c r="Z34" s="676"/>
      <c r="AA34" s="677"/>
      <c r="AB34" s="112"/>
      <c r="AC34" s="122" t="str">
        <f t="shared" si="0"/>
        <v/>
      </c>
      <c r="AD34" s="160" t="str">
        <f t="shared" si="2"/>
        <v/>
      </c>
    </row>
    <row r="35" spans="2:40" ht="24" customHeight="1" x14ac:dyDescent="0.15">
      <c r="B35" s="728" t="s">
        <v>205</v>
      </c>
      <c r="C35" s="729"/>
      <c r="D35" s="729"/>
      <c r="E35" s="730"/>
      <c r="F35" s="111"/>
      <c r="G35" s="111"/>
      <c r="H35" s="111"/>
      <c r="I35" s="111"/>
      <c r="J35" s="114"/>
      <c r="K35" s="114"/>
      <c r="L35" s="114"/>
      <c r="M35" s="114"/>
      <c r="N35" s="114"/>
      <c r="O35" s="114"/>
      <c r="P35" s="114"/>
      <c r="Q35" s="110" t="str">
        <f>IF(AND(Q78="",Q120="",Q162=""),"",ROUNDDOWN(SUM(Q78,Q120,Q162)/LEFT($P$2,1),0))</f>
        <v/>
      </c>
      <c r="R35" s="114"/>
      <c r="S35" s="676"/>
      <c r="T35" s="677"/>
      <c r="U35" s="676"/>
      <c r="V35" s="677"/>
      <c r="W35" s="114"/>
      <c r="X35" s="676"/>
      <c r="Y35" s="677"/>
      <c r="Z35" s="676"/>
      <c r="AA35" s="677"/>
      <c r="AB35" s="115"/>
      <c r="AC35" s="122" t="str">
        <f t="shared" si="0"/>
        <v/>
      </c>
      <c r="AD35" s="160" t="str">
        <f t="shared" si="2"/>
        <v/>
      </c>
    </row>
    <row r="36" spans="2:40" ht="24" customHeight="1" thickBot="1" x14ac:dyDescent="0.2">
      <c r="B36" s="728" t="s">
        <v>206</v>
      </c>
      <c r="C36" s="729"/>
      <c r="D36" s="729"/>
      <c r="E36" s="730"/>
      <c r="F36" s="110" t="str">
        <f>IF(AND(F79="",F121="",F163=""),"",ROUNDDOWN(SUM(F79,F121,F163)/LEFT($P$2,1),0))</f>
        <v/>
      </c>
      <c r="G36" s="230"/>
      <c r="H36" s="110" t="str">
        <f>IF(AND(H79="",H121="",H163=""),"",ROUNDDOWN(SUM(H79,H121,H163)/LEFT($P$2,1),0))</f>
        <v/>
      </c>
      <c r="I36" s="230"/>
      <c r="J36" s="111"/>
      <c r="K36" s="111"/>
      <c r="L36" s="111"/>
      <c r="M36" s="111"/>
      <c r="N36" s="111"/>
      <c r="O36" s="111"/>
      <c r="P36" s="111"/>
      <c r="Q36" s="124"/>
      <c r="R36" s="111"/>
      <c r="S36" s="676"/>
      <c r="T36" s="677"/>
      <c r="U36" s="676"/>
      <c r="V36" s="677"/>
      <c r="W36" s="111"/>
      <c r="X36" s="676"/>
      <c r="Y36" s="677"/>
      <c r="Z36" s="676"/>
      <c r="AA36" s="677"/>
      <c r="AB36" s="112"/>
      <c r="AC36" s="122" t="str">
        <f t="shared" si="0"/>
        <v/>
      </c>
      <c r="AD36" s="160" t="str">
        <f t="shared" si="2"/>
        <v/>
      </c>
    </row>
    <row r="37" spans="2:40" ht="21.75" customHeight="1" thickTop="1" thickBot="1" x14ac:dyDescent="0.2">
      <c r="B37" s="745" t="s">
        <v>167</v>
      </c>
      <c r="C37" s="746"/>
      <c r="D37" s="746"/>
      <c r="E37" s="747"/>
      <c r="F37" s="157" t="str">
        <f>IF(COUNT(F8:F36)=0,"",SUM(F8:F36))</f>
        <v/>
      </c>
      <c r="G37" s="157" t="str">
        <f t="shared" ref="G37:AC37" si="3">IF(COUNT(G8:G36)=0,"",SUM(G8:G36))</f>
        <v/>
      </c>
      <c r="H37" s="157" t="str">
        <f t="shared" si="3"/>
        <v/>
      </c>
      <c r="I37" s="157" t="str">
        <f t="shared" si="3"/>
        <v/>
      </c>
      <c r="J37" s="157" t="str">
        <f t="shared" si="3"/>
        <v/>
      </c>
      <c r="K37" s="157" t="str">
        <f t="shared" si="3"/>
        <v/>
      </c>
      <c r="L37" s="157" t="str">
        <f t="shared" si="3"/>
        <v/>
      </c>
      <c r="M37" s="157" t="str">
        <f t="shared" si="3"/>
        <v/>
      </c>
      <c r="N37" s="157" t="str">
        <f t="shared" si="3"/>
        <v/>
      </c>
      <c r="O37" s="157" t="str">
        <f t="shared" si="3"/>
        <v/>
      </c>
      <c r="P37" s="157" t="str">
        <f t="shared" si="3"/>
        <v/>
      </c>
      <c r="Q37" s="157" t="str">
        <f t="shared" si="3"/>
        <v/>
      </c>
      <c r="R37" s="157" t="str">
        <f t="shared" si="3"/>
        <v/>
      </c>
      <c r="S37" s="678" t="str">
        <f t="shared" si="3"/>
        <v/>
      </c>
      <c r="T37" s="679" t="str">
        <f t="shared" si="3"/>
        <v/>
      </c>
      <c r="U37" s="678" t="str">
        <f t="shared" si="3"/>
        <v/>
      </c>
      <c r="V37" s="679" t="str">
        <f t="shared" si="3"/>
        <v/>
      </c>
      <c r="W37" s="157" t="str">
        <f t="shared" si="3"/>
        <v/>
      </c>
      <c r="X37" s="678" t="str">
        <f t="shared" si="3"/>
        <v/>
      </c>
      <c r="Y37" s="679" t="str">
        <f t="shared" si="3"/>
        <v/>
      </c>
      <c r="Z37" s="678" t="str">
        <f t="shared" si="3"/>
        <v/>
      </c>
      <c r="AA37" s="679" t="str">
        <f t="shared" si="3"/>
        <v/>
      </c>
      <c r="AB37" s="157" t="str">
        <f t="shared" si="3"/>
        <v/>
      </c>
      <c r="AC37" s="158" t="str">
        <f t="shared" si="3"/>
        <v/>
      </c>
      <c r="AD37" s="159"/>
    </row>
    <row r="38" spans="2:40" ht="15.95" customHeight="1" x14ac:dyDescent="0.15">
      <c r="B38" s="119" t="s">
        <v>168</v>
      </c>
      <c r="C38" s="108"/>
      <c r="D38" s="108"/>
      <c r="E38" s="108"/>
    </row>
    <row r="39" spans="2:40" ht="13.5" customHeight="1" x14ac:dyDescent="0.15">
      <c r="B39" s="86" t="s">
        <v>169</v>
      </c>
      <c r="C39" s="108"/>
      <c r="D39" s="108"/>
      <c r="E39" s="108"/>
    </row>
    <row r="40" spans="2:40" ht="13.5" hidden="1" customHeight="1" x14ac:dyDescent="0.15">
      <c r="B40" s="86" t="s">
        <v>170</v>
      </c>
      <c r="C40" s="108"/>
      <c r="D40" s="108"/>
      <c r="E40" s="108"/>
    </row>
    <row r="41" spans="2:40" ht="13.5" customHeight="1" x14ac:dyDescent="0.15">
      <c r="B41" s="86" t="s">
        <v>171</v>
      </c>
      <c r="C41" s="108"/>
      <c r="D41" s="108"/>
      <c r="E41" s="108"/>
    </row>
    <row r="42" spans="2:40" ht="13.5" customHeight="1" x14ac:dyDescent="0.15">
      <c r="B42" s="86" t="s">
        <v>172</v>
      </c>
      <c r="C42" s="108"/>
      <c r="D42" s="108"/>
      <c r="E42" s="108"/>
    </row>
    <row r="43" spans="2:40" ht="9" customHeight="1" x14ac:dyDescent="0.15"/>
    <row r="45" spans="2:40" ht="19.5" customHeight="1" x14ac:dyDescent="0.15">
      <c r="B45" s="86" t="s">
        <v>173</v>
      </c>
      <c r="C45" s="86"/>
      <c r="D45" s="86"/>
      <c r="E45" s="86"/>
      <c r="F45" s="120"/>
      <c r="G45" s="120"/>
      <c r="H45" s="120"/>
      <c r="I45" s="120"/>
      <c r="J45" s="120"/>
      <c r="K45" s="120"/>
      <c r="L45" s="666" t="s">
        <v>335</v>
      </c>
      <c r="M45" s="666"/>
      <c r="N45" s="666"/>
      <c r="O45" s="666"/>
      <c r="P45" s="666"/>
      <c r="Q45" s="666"/>
      <c r="R45" s="666"/>
      <c r="S45" s="120"/>
      <c r="T45" s="120"/>
      <c r="U45" s="120"/>
      <c r="V45" s="120"/>
      <c r="W45" s="120"/>
      <c r="X45" s="120"/>
      <c r="Y45" s="120"/>
      <c r="Z45" s="120"/>
      <c r="AA45" s="120"/>
      <c r="AB45" s="120"/>
      <c r="AC45" s="120"/>
      <c r="AD45" s="109"/>
    </row>
    <row r="46" spans="2:40" s="86" customFormat="1" ht="20.25" customHeight="1" thickBot="1" x14ac:dyDescent="0.2">
      <c r="B46" s="107"/>
      <c r="C46" s="107"/>
      <c r="D46" s="107"/>
      <c r="E46" s="107"/>
      <c r="F46" s="108"/>
      <c r="G46" s="108"/>
      <c r="H46" s="108"/>
      <c r="I46" s="108"/>
      <c r="J46" s="108"/>
      <c r="K46" s="108"/>
      <c r="L46" s="108"/>
      <c r="M46" s="108"/>
      <c r="N46" s="108"/>
      <c r="O46" s="108"/>
      <c r="P46" s="108"/>
      <c r="Q46" s="108"/>
      <c r="R46" s="162" t="s">
        <v>217</v>
      </c>
      <c r="S46" s="214"/>
      <c r="T46" s="215" t="s">
        <v>267</v>
      </c>
      <c r="U46" s="214"/>
      <c r="V46" s="216" t="s">
        <v>244</v>
      </c>
      <c r="W46" s="161" t="s">
        <v>218</v>
      </c>
      <c r="X46" s="214"/>
      <c r="Y46" s="215" t="s">
        <v>267</v>
      </c>
      <c r="Z46" s="214"/>
      <c r="AA46" s="216" t="s">
        <v>244</v>
      </c>
      <c r="AB46" s="714" t="s">
        <v>142</v>
      </c>
      <c r="AC46" s="714"/>
      <c r="AD46" s="714"/>
    </row>
    <row r="47" spans="2:40" s="86" customFormat="1" ht="18" customHeight="1" x14ac:dyDescent="0.15">
      <c r="B47" s="139"/>
      <c r="C47" s="134"/>
      <c r="D47" s="692" t="s">
        <v>182</v>
      </c>
      <c r="E47" s="693"/>
      <c r="F47" s="131">
        <v>1</v>
      </c>
      <c r="G47" s="91">
        <v>2</v>
      </c>
      <c r="H47" s="91">
        <v>3</v>
      </c>
      <c r="I47" s="131">
        <v>4</v>
      </c>
      <c r="J47" s="131">
        <v>5</v>
      </c>
      <c r="K47" s="131">
        <v>6</v>
      </c>
      <c r="L47" s="131">
        <v>7</v>
      </c>
      <c r="M47" s="131">
        <v>8</v>
      </c>
      <c r="N47" s="131">
        <v>9</v>
      </c>
      <c r="O47" s="131">
        <v>10</v>
      </c>
      <c r="P47" s="131">
        <v>11</v>
      </c>
      <c r="Q47" s="131">
        <v>12</v>
      </c>
      <c r="R47" s="131">
        <v>13</v>
      </c>
      <c r="S47" s="706">
        <v>14</v>
      </c>
      <c r="T47" s="707"/>
      <c r="U47" s="706">
        <v>15</v>
      </c>
      <c r="V47" s="707"/>
      <c r="W47" s="131">
        <v>16</v>
      </c>
      <c r="X47" s="706">
        <v>17</v>
      </c>
      <c r="Y47" s="707"/>
      <c r="Z47" s="706">
        <v>18</v>
      </c>
      <c r="AA47" s="707"/>
      <c r="AB47" s="132">
        <v>20</v>
      </c>
      <c r="AC47" s="715" t="s">
        <v>143</v>
      </c>
      <c r="AD47" s="133"/>
      <c r="AG47" s="750" t="s">
        <v>386</v>
      </c>
      <c r="AH47" s="750"/>
      <c r="AI47" s="750"/>
      <c r="AJ47" s="750"/>
      <c r="AK47" s="750"/>
      <c r="AL47" s="750"/>
      <c r="AM47" s="750"/>
      <c r="AN47" s="750"/>
    </row>
    <row r="48" spans="2:40" ht="18" customHeight="1" thickBot="1" x14ac:dyDescent="0.2">
      <c r="B48" s="135"/>
      <c r="C48" s="138"/>
      <c r="D48" s="694"/>
      <c r="E48" s="695"/>
      <c r="F48" s="690" t="s">
        <v>144</v>
      </c>
      <c r="G48" s="690" t="s">
        <v>145</v>
      </c>
      <c r="H48" s="690" t="s">
        <v>146</v>
      </c>
      <c r="I48" s="690" t="s">
        <v>147</v>
      </c>
      <c r="J48" s="690" t="s">
        <v>175</v>
      </c>
      <c r="K48" s="690" t="s">
        <v>148</v>
      </c>
      <c r="L48" s="700" t="s">
        <v>149</v>
      </c>
      <c r="M48" s="690" t="s">
        <v>150</v>
      </c>
      <c r="N48" s="690" t="s">
        <v>151</v>
      </c>
      <c r="O48" s="690" t="s">
        <v>152</v>
      </c>
      <c r="P48" s="690" t="s">
        <v>153</v>
      </c>
      <c r="Q48" s="690" t="s">
        <v>154</v>
      </c>
      <c r="R48" s="690" t="s">
        <v>155</v>
      </c>
      <c r="S48" s="702" t="s">
        <v>156</v>
      </c>
      <c r="T48" s="703"/>
      <c r="U48" s="702" t="s">
        <v>157</v>
      </c>
      <c r="V48" s="703"/>
      <c r="W48" s="690" t="s">
        <v>158</v>
      </c>
      <c r="X48" s="702" t="s">
        <v>159</v>
      </c>
      <c r="Y48" s="703"/>
      <c r="Z48" s="702" t="s">
        <v>160</v>
      </c>
      <c r="AA48" s="703"/>
      <c r="AB48" s="690" t="s">
        <v>161</v>
      </c>
      <c r="AC48" s="716"/>
      <c r="AD48" s="717" t="s">
        <v>162</v>
      </c>
      <c r="AG48" s="751"/>
      <c r="AH48" s="751"/>
      <c r="AI48" s="751"/>
      <c r="AJ48" s="751"/>
      <c r="AK48" s="751"/>
      <c r="AL48" s="751"/>
      <c r="AM48" s="751"/>
      <c r="AN48" s="751"/>
    </row>
    <row r="49" spans="2:54" ht="18" customHeight="1" thickBot="1" x14ac:dyDescent="0.2">
      <c r="B49" s="696" t="s">
        <v>163</v>
      </c>
      <c r="C49" s="697"/>
      <c r="D49" s="137"/>
      <c r="E49" s="130"/>
      <c r="F49" s="690"/>
      <c r="G49" s="690"/>
      <c r="H49" s="690"/>
      <c r="I49" s="690"/>
      <c r="J49" s="690"/>
      <c r="K49" s="690"/>
      <c r="L49" s="700"/>
      <c r="M49" s="690"/>
      <c r="N49" s="690"/>
      <c r="O49" s="690"/>
      <c r="P49" s="690"/>
      <c r="Q49" s="690"/>
      <c r="R49" s="690"/>
      <c r="S49" s="702"/>
      <c r="T49" s="703"/>
      <c r="U49" s="702"/>
      <c r="V49" s="703"/>
      <c r="W49" s="690"/>
      <c r="X49" s="702"/>
      <c r="Y49" s="703"/>
      <c r="Z49" s="702"/>
      <c r="AA49" s="703"/>
      <c r="AB49" s="690"/>
      <c r="AC49" s="716"/>
      <c r="AD49" s="717"/>
      <c r="AG49" s="313" t="s">
        <v>377</v>
      </c>
      <c r="AH49" s="131">
        <v>1</v>
      </c>
      <c r="AI49" s="91">
        <v>2</v>
      </c>
      <c r="AJ49" s="91">
        <v>3</v>
      </c>
      <c r="AK49" s="131">
        <v>4</v>
      </c>
      <c r="AL49" s="131">
        <v>5</v>
      </c>
      <c r="AM49" s="131">
        <v>6</v>
      </c>
      <c r="AN49" s="131">
        <v>7</v>
      </c>
      <c r="AO49" s="131">
        <v>8</v>
      </c>
      <c r="AP49" s="131">
        <v>9</v>
      </c>
      <c r="AQ49" s="131">
        <v>10</v>
      </c>
      <c r="AR49" s="131">
        <v>11</v>
      </c>
      <c r="AS49" s="131">
        <v>12</v>
      </c>
      <c r="AT49" s="131">
        <v>13</v>
      </c>
      <c r="AU49" s="294">
        <v>14</v>
      </c>
      <c r="AV49" s="294">
        <v>15</v>
      </c>
      <c r="AW49" s="131">
        <v>16</v>
      </c>
      <c r="AX49" s="294">
        <v>17</v>
      </c>
      <c r="AY49" s="294">
        <v>18</v>
      </c>
      <c r="AZ49" s="132">
        <v>20</v>
      </c>
      <c r="BA49" s="311"/>
      <c r="BB49" s="314"/>
    </row>
    <row r="50" spans="2:54" ht="18" customHeight="1" x14ac:dyDescent="0.15">
      <c r="B50" s="698" t="s">
        <v>164</v>
      </c>
      <c r="C50" s="699"/>
      <c r="D50" s="699"/>
      <c r="E50" s="136"/>
      <c r="F50" s="691"/>
      <c r="G50" s="691"/>
      <c r="H50" s="691"/>
      <c r="I50" s="691"/>
      <c r="J50" s="691"/>
      <c r="K50" s="691"/>
      <c r="L50" s="701"/>
      <c r="M50" s="691"/>
      <c r="N50" s="691"/>
      <c r="O50" s="691"/>
      <c r="P50" s="691"/>
      <c r="Q50" s="691"/>
      <c r="R50" s="691"/>
      <c r="S50" s="704"/>
      <c r="T50" s="705"/>
      <c r="U50" s="704"/>
      <c r="V50" s="705"/>
      <c r="W50" s="691"/>
      <c r="X50" s="704"/>
      <c r="Y50" s="705"/>
      <c r="Z50" s="704"/>
      <c r="AA50" s="705"/>
      <c r="AB50" s="691"/>
      <c r="AC50" s="716"/>
      <c r="AD50" s="717"/>
      <c r="AG50" s="317" t="s">
        <v>164</v>
      </c>
      <c r="AH50" s="309" t="s">
        <v>309</v>
      </c>
      <c r="AI50" s="309" t="s">
        <v>191</v>
      </c>
      <c r="AJ50" s="309" t="s">
        <v>146</v>
      </c>
      <c r="AK50" s="309" t="s">
        <v>310</v>
      </c>
      <c r="AL50" s="309" t="s">
        <v>311</v>
      </c>
      <c r="AM50" s="309" t="s">
        <v>312</v>
      </c>
      <c r="AN50" s="310" t="s">
        <v>313</v>
      </c>
      <c r="AO50" s="309" t="s">
        <v>314</v>
      </c>
      <c r="AP50" s="309" t="s">
        <v>151</v>
      </c>
      <c r="AQ50" s="309" t="s">
        <v>315</v>
      </c>
      <c r="AR50" s="309" t="s">
        <v>316</v>
      </c>
      <c r="AS50" s="309" t="s">
        <v>205</v>
      </c>
      <c r="AT50" s="309" t="s">
        <v>308</v>
      </c>
      <c r="AU50" s="308" t="s">
        <v>317</v>
      </c>
      <c r="AV50" s="308" t="s">
        <v>318</v>
      </c>
      <c r="AW50" s="309" t="s">
        <v>200</v>
      </c>
      <c r="AX50" s="308" t="s">
        <v>201</v>
      </c>
      <c r="AY50" s="308" t="s">
        <v>319</v>
      </c>
      <c r="AZ50" s="309" t="s">
        <v>203</v>
      </c>
      <c r="BA50" s="318" t="s">
        <v>143</v>
      </c>
      <c r="BB50" s="319" t="s">
        <v>162</v>
      </c>
    </row>
    <row r="51" spans="2:54" ht="24" customHeight="1" x14ac:dyDescent="0.15">
      <c r="B51" s="688" t="s">
        <v>207</v>
      </c>
      <c r="C51" s="689"/>
      <c r="D51" s="689"/>
      <c r="E51" s="689"/>
      <c r="F51" s="163"/>
      <c r="G51" s="140"/>
      <c r="H51" s="140"/>
      <c r="I51" s="140"/>
      <c r="J51" s="140"/>
      <c r="K51" s="140"/>
      <c r="L51" s="163"/>
      <c r="M51" s="140"/>
      <c r="N51" s="140"/>
      <c r="O51" s="163"/>
      <c r="P51" s="163"/>
      <c r="Q51" s="140"/>
      <c r="R51" s="140"/>
      <c r="S51" s="684"/>
      <c r="T51" s="685"/>
      <c r="U51" s="684"/>
      <c r="V51" s="685"/>
      <c r="W51" s="140"/>
      <c r="X51" s="684"/>
      <c r="Y51" s="685"/>
      <c r="Z51" s="686"/>
      <c r="AA51" s="687"/>
      <c r="AB51" s="141"/>
      <c r="AC51" s="167"/>
      <c r="AD51" s="113">
        <f>SUM(F51:AC51)</f>
        <v>0</v>
      </c>
      <c r="AG51" s="315" t="s">
        <v>207</v>
      </c>
      <c r="AH51" s="323" t="str">
        <f>IF(F51=SUMIFS('様式1-3'!$AD:$AD,'様式1-3'!$Z:$Z,AH$50,'様式1-3'!$AA:$AA,$AG51,'様式1-3'!$AC:$AC,"元請"),"OK","不一致")</f>
        <v>OK</v>
      </c>
      <c r="AI51" s="321"/>
      <c r="AJ51" s="321"/>
      <c r="AK51" s="321"/>
      <c r="AL51" s="321"/>
      <c r="AM51" s="321"/>
      <c r="AN51" s="323" t="str">
        <f>IF(L51=SUMIFS('様式1-3'!$AD:$AD,'様式1-3'!$Z:$Z,AN$50,'様式1-3'!$AA:$AA,$AG51,'様式1-3'!$AC:$AC,"元請"),"OK","不一致")</f>
        <v>OK</v>
      </c>
      <c r="AO51" s="321"/>
      <c r="AP51" s="321"/>
      <c r="AQ51" s="323" t="str">
        <f>IF(O51=SUMIFS('様式1-3'!$AD:$AD,'様式1-3'!$Z:$Z,AQ$50,'様式1-3'!$AA:$AA,$AG51,'様式1-3'!$AC:$AC,"元請"),"OK","不一致")</f>
        <v>OK</v>
      </c>
      <c r="AR51" s="323" t="str">
        <f>IF(P51=SUMIFS('様式1-3'!$AD:$AD,'様式1-3'!$Z:$Z,AR$50,'様式1-3'!$AA:$AA,$AG51,'様式1-3'!$AC:$AC,"元請"),"OK","不一致")</f>
        <v>OK</v>
      </c>
      <c r="AS51" s="321"/>
      <c r="AT51" s="321"/>
      <c r="AU51" s="321"/>
      <c r="AV51" s="321"/>
      <c r="AW51" s="321"/>
      <c r="AX51" s="321"/>
      <c r="AY51" s="293" t="str">
        <f>IF(Z51=SUMIFS('様式1-3'!$AD:$AD,'様式1-3'!$Z:$Z,AY$50,'様式1-3'!$AA:$AA,$AG51,'様式1-3'!$AC:$AC,"元請"),"OK","不一致")</f>
        <v>OK</v>
      </c>
      <c r="AZ51" s="321"/>
      <c r="BA51" s="324" t="str">
        <f>IF(AC51=SUMIFS('様式1-3'!$AD:$AD,'様式1-3'!$Z:$Z,BA$50,'様式1-3'!$AA:$AA,$AG51,'様式1-3'!$AC:$AC,"元請"),"OK","不一致")</f>
        <v>OK</v>
      </c>
      <c r="BB51" s="316">
        <f t="shared" ref="BB51:BB63" si="4">SUM(AH51:BA51)</f>
        <v>0</v>
      </c>
    </row>
    <row r="52" spans="2:54" ht="24" customHeight="1" x14ac:dyDescent="0.15">
      <c r="B52" s="711" t="s">
        <v>208</v>
      </c>
      <c r="C52" s="712"/>
      <c r="D52" s="712"/>
      <c r="E52" s="713"/>
      <c r="F52" s="111"/>
      <c r="G52" s="111"/>
      <c r="H52" s="164"/>
      <c r="I52" s="111"/>
      <c r="J52" s="111"/>
      <c r="K52" s="111"/>
      <c r="L52" s="111"/>
      <c r="M52" s="111"/>
      <c r="N52" s="111"/>
      <c r="O52" s="111"/>
      <c r="P52" s="111"/>
      <c r="Q52" s="111"/>
      <c r="R52" s="111"/>
      <c r="S52" s="684"/>
      <c r="T52" s="685"/>
      <c r="U52" s="684"/>
      <c r="V52" s="685"/>
      <c r="W52" s="111"/>
      <c r="X52" s="684"/>
      <c r="Y52" s="685"/>
      <c r="Z52" s="684"/>
      <c r="AA52" s="685"/>
      <c r="AB52" s="112"/>
      <c r="AC52" s="167"/>
      <c r="AD52" s="113">
        <f>SUM(F52:AC52)</f>
        <v>0</v>
      </c>
      <c r="AG52" s="312" t="s">
        <v>208</v>
      </c>
      <c r="AH52" s="321"/>
      <c r="AI52" s="321"/>
      <c r="AJ52" s="323" t="str">
        <f>IF(H52=SUMIFS('様式1-3'!$AD:$AD,'様式1-3'!$Z:$Z,AJ$50,'様式1-3'!$AA:$AA,$AG52,'様式1-3'!$AC:$AC,"元請"),"OK","不一致")</f>
        <v>OK</v>
      </c>
      <c r="AK52" s="321"/>
      <c r="AL52" s="321"/>
      <c r="AM52" s="321"/>
      <c r="AN52" s="321"/>
      <c r="AO52" s="321"/>
      <c r="AP52" s="321"/>
      <c r="AQ52" s="321"/>
      <c r="AR52" s="321"/>
      <c r="AS52" s="321"/>
      <c r="AT52" s="321"/>
      <c r="AU52" s="321"/>
      <c r="AV52" s="321"/>
      <c r="AW52" s="321"/>
      <c r="AX52" s="321"/>
      <c r="AY52" s="321"/>
      <c r="AZ52" s="321"/>
      <c r="BA52" s="325" t="str">
        <f>IF(AC52=SUMIFS('様式1-3'!$AD:$AD,'様式1-3'!$Z:$Z,BA$50,'様式1-3'!$AA:$AA,$AG52,'様式1-3'!$AC:$AC,"元請"),"OK","不一致")</f>
        <v>OK</v>
      </c>
      <c r="BB52" s="113">
        <f t="shared" si="4"/>
        <v>0</v>
      </c>
    </row>
    <row r="53" spans="2:54" ht="24" customHeight="1" x14ac:dyDescent="0.15">
      <c r="B53" s="708" t="s">
        <v>165</v>
      </c>
      <c r="C53" s="709"/>
      <c r="D53" s="709"/>
      <c r="E53" s="710"/>
      <c r="F53" s="111"/>
      <c r="G53" s="111"/>
      <c r="H53" s="164"/>
      <c r="I53" s="111"/>
      <c r="J53" s="111"/>
      <c r="K53" s="111"/>
      <c r="L53" s="111"/>
      <c r="M53" s="111"/>
      <c r="N53" s="111"/>
      <c r="O53" s="111"/>
      <c r="P53" s="111"/>
      <c r="Q53" s="111"/>
      <c r="R53" s="111"/>
      <c r="S53" s="684"/>
      <c r="T53" s="685"/>
      <c r="U53" s="684"/>
      <c r="V53" s="685"/>
      <c r="W53" s="111"/>
      <c r="X53" s="684"/>
      <c r="Y53" s="685"/>
      <c r="Z53" s="684"/>
      <c r="AA53" s="685"/>
      <c r="AB53" s="112"/>
      <c r="AC53" s="167"/>
      <c r="AD53" s="113">
        <f t="shared" ref="AD53:AD79" si="5">SUM(F53:AC53)</f>
        <v>0</v>
      </c>
      <c r="AG53" s="312" t="s">
        <v>165</v>
      </c>
      <c r="AH53" s="321"/>
      <c r="AI53" s="321"/>
      <c r="AJ53" s="323" t="str">
        <f>IF(H53=SUMIFS('様式1-3'!$AD:$AD,'様式1-3'!$Z:$Z,AJ$50,'様式1-3'!$AA:$AA,$AG53,'様式1-3'!$AC:$AC,"元請"),"OK","不一致")</f>
        <v>OK</v>
      </c>
      <c r="AK53" s="321"/>
      <c r="AL53" s="321"/>
      <c r="AM53" s="321"/>
      <c r="AN53" s="321"/>
      <c r="AO53" s="321"/>
      <c r="AP53" s="321"/>
      <c r="AQ53" s="321"/>
      <c r="AR53" s="321"/>
      <c r="AS53" s="321"/>
      <c r="AT53" s="321"/>
      <c r="AU53" s="321"/>
      <c r="AV53" s="321"/>
      <c r="AW53" s="321"/>
      <c r="AX53" s="321"/>
      <c r="AY53" s="321"/>
      <c r="AZ53" s="321"/>
      <c r="BA53" s="325" t="str">
        <f>IF(AC53=SUMIFS('様式1-3'!$AD:$AD,'様式1-3'!$Z:$Z,BA$50,'様式1-3'!$AA:$AA,$AG53,'様式1-3'!$AC:$AC,"元請"),"OK","不一致")</f>
        <v>OK</v>
      </c>
      <c r="BB53" s="113">
        <f t="shared" si="4"/>
        <v>0</v>
      </c>
    </row>
    <row r="54" spans="2:54" ht="24" customHeight="1" x14ac:dyDescent="0.15">
      <c r="B54" s="708" t="s">
        <v>166</v>
      </c>
      <c r="C54" s="709"/>
      <c r="D54" s="709"/>
      <c r="E54" s="710"/>
      <c r="F54" s="111"/>
      <c r="G54" s="111"/>
      <c r="H54" s="164"/>
      <c r="I54" s="111"/>
      <c r="J54" s="111"/>
      <c r="K54" s="111"/>
      <c r="L54" s="111"/>
      <c r="M54" s="111"/>
      <c r="N54" s="111"/>
      <c r="O54" s="111"/>
      <c r="P54" s="111"/>
      <c r="Q54" s="111"/>
      <c r="R54" s="111"/>
      <c r="S54" s="684"/>
      <c r="T54" s="685"/>
      <c r="U54" s="684"/>
      <c r="V54" s="685"/>
      <c r="W54" s="111"/>
      <c r="X54" s="684"/>
      <c r="Y54" s="685"/>
      <c r="Z54" s="684"/>
      <c r="AA54" s="685"/>
      <c r="AB54" s="112"/>
      <c r="AC54" s="167"/>
      <c r="AD54" s="113">
        <f t="shared" si="5"/>
        <v>0</v>
      </c>
      <c r="AG54" s="312" t="s">
        <v>166</v>
      </c>
      <c r="AH54" s="321"/>
      <c r="AI54" s="321"/>
      <c r="AJ54" s="323" t="str">
        <f>IF(H54=SUMIFS('様式1-3'!$AD:$AD,'様式1-3'!$Z:$Z,AJ$50,'様式1-3'!$AA:$AA,$AG54,'様式1-3'!$AC:$AC,"元請"),"OK","不一致")</f>
        <v>OK</v>
      </c>
      <c r="AK54" s="321"/>
      <c r="AL54" s="321"/>
      <c r="AM54" s="321"/>
      <c r="AN54" s="321"/>
      <c r="AO54" s="321"/>
      <c r="AP54" s="321"/>
      <c r="AQ54" s="321"/>
      <c r="AR54" s="321"/>
      <c r="AS54" s="321"/>
      <c r="AT54" s="321"/>
      <c r="AU54" s="321"/>
      <c r="AV54" s="321"/>
      <c r="AW54" s="321"/>
      <c r="AX54" s="321"/>
      <c r="AY54" s="321"/>
      <c r="AZ54" s="321"/>
      <c r="BA54" s="325" t="str">
        <f>IF(AC54=SUMIFS('様式1-3'!$AD:$AD,'様式1-3'!$Z:$Z,BA$50,'様式1-3'!$AA:$AA,$AG54,'様式1-3'!$AC:$AC,"元請"),"OK","不一致")</f>
        <v>OK</v>
      </c>
      <c r="BB54" s="113">
        <f t="shared" si="4"/>
        <v>0</v>
      </c>
    </row>
    <row r="55" spans="2:54" ht="24" customHeight="1" x14ac:dyDescent="0.15">
      <c r="B55" s="708" t="s">
        <v>183</v>
      </c>
      <c r="C55" s="709"/>
      <c r="D55" s="709"/>
      <c r="E55" s="710"/>
      <c r="F55" s="164"/>
      <c r="G55" s="111"/>
      <c r="H55" s="164"/>
      <c r="I55" s="111"/>
      <c r="J55" s="111"/>
      <c r="K55" s="164"/>
      <c r="L55" s="164"/>
      <c r="M55" s="111"/>
      <c r="N55" s="111"/>
      <c r="O55" s="164"/>
      <c r="P55" s="111"/>
      <c r="Q55" s="111"/>
      <c r="R55" s="111"/>
      <c r="S55" s="684"/>
      <c r="T55" s="685"/>
      <c r="U55" s="684"/>
      <c r="V55" s="685"/>
      <c r="W55" s="111"/>
      <c r="X55" s="684"/>
      <c r="Y55" s="685"/>
      <c r="Z55" s="686"/>
      <c r="AA55" s="687"/>
      <c r="AB55" s="112"/>
      <c r="AC55" s="167"/>
      <c r="AD55" s="113">
        <f t="shared" si="5"/>
        <v>0</v>
      </c>
      <c r="AG55" s="312" t="s">
        <v>183</v>
      </c>
      <c r="AH55" s="323" t="str">
        <f>IF(F55=SUMIFS('様式1-3'!$AD:$AD,'様式1-3'!$Z:$Z,AH$50,'様式1-3'!$AA:$AA,$AG55,'様式1-3'!$AC:$AC,"元請"),"OK","不一致")</f>
        <v>OK</v>
      </c>
      <c r="AI55" s="321"/>
      <c r="AJ55" s="323" t="str">
        <f>IF(H55=SUMIFS('様式1-3'!$AD:$AD,'様式1-3'!$Z:$Z,AJ$50,'様式1-3'!$AA:$AA,$AG55,'様式1-3'!$AC:$AC,"元請"),"OK","不一致")</f>
        <v>OK</v>
      </c>
      <c r="AK55" s="321"/>
      <c r="AL55" s="321"/>
      <c r="AM55" s="323" t="str">
        <f>IF(K55=SUMIFS('様式1-3'!$AD:$AD,'様式1-3'!$Z:$Z,AM$50,'様式1-3'!$AA:$AA,$AG55,'様式1-3'!$AC:$AC,"元請"),"OK","不一致")</f>
        <v>OK</v>
      </c>
      <c r="AN55" s="323" t="str">
        <f>IF(L55=SUMIFS('様式1-3'!$AD:$AD,'様式1-3'!$Z:$Z,AN$50,'様式1-3'!$AA:$AA,$AG55,'様式1-3'!$AC:$AC,"元請"),"OK","不一致")</f>
        <v>OK</v>
      </c>
      <c r="AO55" s="321"/>
      <c r="AP55" s="321"/>
      <c r="AQ55" s="323" t="str">
        <f>IF(O55=SUMIFS('様式1-3'!$AD:$AD,'様式1-3'!$Z:$Z,AQ$50,'様式1-3'!$AA:$AA,$AG55,'様式1-3'!$AC:$AC,"元請"),"OK","不一致")</f>
        <v>OK</v>
      </c>
      <c r="AR55" s="321"/>
      <c r="AS55" s="321"/>
      <c r="AT55" s="321"/>
      <c r="AU55" s="321"/>
      <c r="AV55" s="321"/>
      <c r="AW55" s="321"/>
      <c r="AX55" s="321"/>
      <c r="AY55" s="293" t="str">
        <f>IF(Z55=SUMIFS('様式1-3'!$AD:$AD,'様式1-3'!$Z:$Z,AY$50,'様式1-3'!$AA:$AA,$AG55,'様式1-3'!$AC:$AC,"元請"),"OK","不一致")</f>
        <v>OK</v>
      </c>
      <c r="AZ55" s="321"/>
      <c r="BA55" s="325" t="str">
        <f>IF(AC55=SUMIFS('様式1-3'!$AD:$AD,'様式1-3'!$Z:$Z,BA$50,'様式1-3'!$AA:$AA,$AG55,'様式1-3'!$AC:$AC,"元請"),"OK","不一致")</f>
        <v>OK</v>
      </c>
      <c r="BB55" s="113">
        <f t="shared" si="4"/>
        <v>0</v>
      </c>
    </row>
    <row r="56" spans="2:54" ht="24" customHeight="1" x14ac:dyDescent="0.15">
      <c r="B56" s="708" t="s">
        <v>184</v>
      </c>
      <c r="C56" s="709"/>
      <c r="D56" s="709"/>
      <c r="E56" s="710"/>
      <c r="F56" s="164"/>
      <c r="G56" s="111"/>
      <c r="H56" s="164"/>
      <c r="I56" s="111"/>
      <c r="J56" s="111"/>
      <c r="K56" s="111"/>
      <c r="L56" s="111"/>
      <c r="M56" s="111"/>
      <c r="N56" s="111"/>
      <c r="O56" s="111"/>
      <c r="P56" s="111"/>
      <c r="Q56" s="111"/>
      <c r="R56" s="111"/>
      <c r="S56" s="684"/>
      <c r="T56" s="685"/>
      <c r="U56" s="684"/>
      <c r="V56" s="685"/>
      <c r="W56" s="111"/>
      <c r="X56" s="684"/>
      <c r="Y56" s="685"/>
      <c r="Z56" s="684"/>
      <c r="AA56" s="685"/>
      <c r="AB56" s="112"/>
      <c r="AC56" s="167"/>
      <c r="AD56" s="113">
        <f t="shared" si="5"/>
        <v>0</v>
      </c>
      <c r="AG56" s="312" t="s">
        <v>184</v>
      </c>
      <c r="AH56" s="323" t="str">
        <f>IF(F56=SUMIFS('様式1-3'!$AD:$AD,'様式1-3'!$Z:$Z,AH$50,'様式1-3'!$AA:$AA,$AG56,'様式1-3'!$AC:$AC,"元請"),"OK","不一致")</f>
        <v>OK</v>
      </c>
      <c r="AI56" s="321"/>
      <c r="AJ56" s="323" t="str">
        <f>IF(H56=SUMIFS('様式1-3'!$AD:$AD,'様式1-3'!$Z:$Z,AJ$50,'様式1-3'!$AA:$AA,$AG56,'様式1-3'!$AC:$AC,"元請"),"OK","不一致")</f>
        <v>OK</v>
      </c>
      <c r="AK56" s="321"/>
      <c r="AL56" s="321"/>
      <c r="AM56" s="321"/>
      <c r="AN56" s="321"/>
      <c r="AO56" s="321"/>
      <c r="AP56" s="321"/>
      <c r="AQ56" s="321"/>
      <c r="AR56" s="321"/>
      <c r="AS56" s="321"/>
      <c r="AT56" s="321"/>
      <c r="AU56" s="321"/>
      <c r="AV56" s="321"/>
      <c r="AW56" s="321"/>
      <c r="AX56" s="321"/>
      <c r="AY56" s="321"/>
      <c r="AZ56" s="321"/>
      <c r="BA56" s="325" t="str">
        <f>IF(AC56=SUMIFS('様式1-3'!$AD:$AD,'様式1-3'!$Z:$Z,BA$50,'様式1-3'!$AA:$AA,$AG56,'様式1-3'!$AC:$AC,"元請"),"OK","不一致")</f>
        <v>OK</v>
      </c>
      <c r="BB56" s="113">
        <f t="shared" si="4"/>
        <v>0</v>
      </c>
    </row>
    <row r="57" spans="2:54" ht="24" customHeight="1" x14ac:dyDescent="0.15">
      <c r="B57" s="708" t="s">
        <v>185</v>
      </c>
      <c r="C57" s="709"/>
      <c r="D57" s="709"/>
      <c r="E57" s="710"/>
      <c r="F57" s="111"/>
      <c r="G57" s="111"/>
      <c r="H57" s="164"/>
      <c r="I57" s="111"/>
      <c r="J57" s="111"/>
      <c r="K57" s="111"/>
      <c r="L57" s="111"/>
      <c r="M57" s="111"/>
      <c r="N57" s="111"/>
      <c r="O57" s="111"/>
      <c r="P57" s="111"/>
      <c r="Q57" s="111"/>
      <c r="R57" s="111"/>
      <c r="S57" s="684"/>
      <c r="T57" s="685"/>
      <c r="U57" s="684"/>
      <c r="V57" s="685"/>
      <c r="W57" s="111"/>
      <c r="X57" s="684"/>
      <c r="Y57" s="685"/>
      <c r="Z57" s="684"/>
      <c r="AA57" s="685"/>
      <c r="AB57" s="112"/>
      <c r="AC57" s="167"/>
      <c r="AD57" s="113">
        <f t="shared" si="5"/>
        <v>0</v>
      </c>
      <c r="AG57" s="312" t="s">
        <v>185</v>
      </c>
      <c r="AH57" s="321"/>
      <c r="AI57" s="321"/>
      <c r="AJ57" s="323" t="str">
        <f>IF(H57=SUMIFS('様式1-3'!$AD:$AD,'様式1-3'!$Z:$Z,AJ$50,'様式1-3'!$AA:$AA,$AG57,'様式1-3'!$AC:$AC,"元請"),"OK","不一致")</f>
        <v>OK</v>
      </c>
      <c r="AK57" s="321"/>
      <c r="AL57" s="321"/>
      <c r="AM57" s="321"/>
      <c r="AN57" s="321"/>
      <c r="AO57" s="321"/>
      <c r="AP57" s="321"/>
      <c r="AQ57" s="321"/>
      <c r="AR57" s="321"/>
      <c r="AS57" s="321"/>
      <c r="AT57" s="321"/>
      <c r="AU57" s="321"/>
      <c r="AV57" s="321"/>
      <c r="AW57" s="321"/>
      <c r="AX57" s="321"/>
      <c r="AY57" s="321"/>
      <c r="AZ57" s="321"/>
      <c r="BA57" s="325" t="str">
        <f>IF(AC57=SUMIFS('様式1-3'!$AD:$AD,'様式1-3'!$Z:$Z,BA$50,'様式1-3'!$AA:$AA,$AG57,'様式1-3'!$AC:$AC,"元請"),"OK","不一致")</f>
        <v>OK</v>
      </c>
      <c r="BB57" s="113">
        <f t="shared" si="4"/>
        <v>0</v>
      </c>
    </row>
    <row r="58" spans="2:54" ht="24" customHeight="1" x14ac:dyDescent="0.15">
      <c r="B58" s="708" t="s">
        <v>186</v>
      </c>
      <c r="C58" s="709"/>
      <c r="D58" s="709"/>
      <c r="E58" s="710"/>
      <c r="F58" s="111"/>
      <c r="G58" s="111"/>
      <c r="H58" s="111"/>
      <c r="I58" s="164"/>
      <c r="J58" s="111"/>
      <c r="K58" s="111"/>
      <c r="L58" s="111"/>
      <c r="M58" s="111"/>
      <c r="N58" s="111"/>
      <c r="O58" s="111"/>
      <c r="P58" s="111"/>
      <c r="Q58" s="111"/>
      <c r="R58" s="111"/>
      <c r="S58" s="684"/>
      <c r="T58" s="685"/>
      <c r="U58" s="684"/>
      <c r="V58" s="685"/>
      <c r="W58" s="111"/>
      <c r="X58" s="684"/>
      <c r="Y58" s="685"/>
      <c r="Z58" s="684"/>
      <c r="AA58" s="685"/>
      <c r="AB58" s="112"/>
      <c r="AC58" s="167"/>
      <c r="AD58" s="113">
        <f t="shared" si="5"/>
        <v>0</v>
      </c>
      <c r="AG58" s="312" t="s">
        <v>186</v>
      </c>
      <c r="AH58" s="321"/>
      <c r="AI58" s="321"/>
      <c r="AJ58" s="321"/>
      <c r="AK58" s="323" t="str">
        <f>IF(I58=SUMIFS('様式1-3'!$AD:$AD,'様式1-3'!$Z:$Z,AK$50,'様式1-3'!$AA:$AA,$AG58,'様式1-3'!$AC:$AC,"元請"),"OK","不一致")</f>
        <v>OK</v>
      </c>
      <c r="AL58" s="321"/>
      <c r="AM58" s="321"/>
      <c r="AN58" s="321"/>
      <c r="AO58" s="321"/>
      <c r="AP58" s="321"/>
      <c r="AQ58" s="321"/>
      <c r="AR58" s="321"/>
      <c r="AS58" s="321"/>
      <c r="AT58" s="321"/>
      <c r="AU58" s="321"/>
      <c r="AV58" s="321"/>
      <c r="AW58" s="321"/>
      <c r="AX58" s="321"/>
      <c r="AY58" s="321"/>
      <c r="AZ58" s="321"/>
      <c r="BA58" s="325" t="str">
        <f>IF(AC58=SUMIFS('様式1-3'!$AD:$AD,'様式1-3'!$Z:$Z,BA$50,'様式1-3'!$AA:$AA,$AG58,'様式1-3'!$AC:$AC,"元請"),"OK","不一致")</f>
        <v>OK</v>
      </c>
      <c r="BB58" s="113">
        <f t="shared" si="4"/>
        <v>0</v>
      </c>
    </row>
    <row r="59" spans="2:54" ht="24" customHeight="1" x14ac:dyDescent="0.15">
      <c r="B59" s="708" t="s">
        <v>187</v>
      </c>
      <c r="C59" s="709"/>
      <c r="D59" s="709"/>
      <c r="E59" s="710"/>
      <c r="F59" s="111"/>
      <c r="G59" s="111"/>
      <c r="H59" s="111"/>
      <c r="I59" s="111"/>
      <c r="J59" s="164"/>
      <c r="K59" s="111"/>
      <c r="L59" s="111"/>
      <c r="M59" s="111"/>
      <c r="N59" s="111"/>
      <c r="O59" s="111"/>
      <c r="P59" s="111"/>
      <c r="Q59" s="111"/>
      <c r="R59" s="163"/>
      <c r="S59" s="684"/>
      <c r="T59" s="685"/>
      <c r="U59" s="684"/>
      <c r="V59" s="685"/>
      <c r="W59" s="111"/>
      <c r="X59" s="684"/>
      <c r="Y59" s="685"/>
      <c r="Z59" s="684"/>
      <c r="AA59" s="685"/>
      <c r="AB59" s="112"/>
      <c r="AC59" s="167"/>
      <c r="AD59" s="113">
        <f t="shared" si="5"/>
        <v>0</v>
      </c>
      <c r="AG59" s="312" t="s">
        <v>187</v>
      </c>
      <c r="AH59" s="321"/>
      <c r="AI59" s="321"/>
      <c r="AJ59" s="321"/>
      <c r="AK59" s="321"/>
      <c r="AL59" s="323" t="str">
        <f>IF(J59=SUMIFS('様式1-3'!$AD:$AD,'様式1-3'!$Z:$Z,AL$50,'様式1-3'!$AA:$AA,$AG59,'様式1-3'!$AC:$AC,"元請"),"OK","不一致")</f>
        <v>OK</v>
      </c>
      <c r="AM59" s="321"/>
      <c r="AN59" s="321"/>
      <c r="AO59" s="321"/>
      <c r="AP59" s="321"/>
      <c r="AQ59" s="321"/>
      <c r="AR59" s="321"/>
      <c r="AS59" s="321"/>
      <c r="AT59" s="323" t="str">
        <f>IF(R59=SUMIFS('様式1-3'!$AD:$AD,'様式1-3'!$Z:$Z,AT$50,'様式1-3'!$AA:$AA,$AG59,'様式1-3'!$AC:$AC,"元請"),"OK","不一致")</f>
        <v>OK</v>
      </c>
      <c r="AU59" s="321"/>
      <c r="AV59" s="321"/>
      <c r="AW59" s="321"/>
      <c r="AX59" s="321"/>
      <c r="AY59" s="321"/>
      <c r="AZ59" s="321"/>
      <c r="BA59" s="325" t="str">
        <f>IF(AC59=SUMIFS('様式1-3'!$AD:$AD,'様式1-3'!$Z:$Z,BA$50,'様式1-3'!$AA:$AA,$AG59,'様式1-3'!$AC:$AC,"元請"),"OK","不一致")</f>
        <v>OK</v>
      </c>
      <c r="BB59" s="113">
        <f t="shared" si="4"/>
        <v>0</v>
      </c>
    </row>
    <row r="60" spans="2:54" ht="24" customHeight="1" x14ac:dyDescent="0.15">
      <c r="B60" s="708" t="s">
        <v>188</v>
      </c>
      <c r="C60" s="709"/>
      <c r="D60" s="709"/>
      <c r="E60" s="710"/>
      <c r="F60" s="164"/>
      <c r="G60" s="111"/>
      <c r="H60" s="164"/>
      <c r="I60" s="111"/>
      <c r="J60" s="111"/>
      <c r="K60" s="111"/>
      <c r="L60" s="111"/>
      <c r="M60" s="111"/>
      <c r="N60" s="111"/>
      <c r="O60" s="111"/>
      <c r="P60" s="111"/>
      <c r="Q60" s="111"/>
      <c r="R60" s="111"/>
      <c r="S60" s="684"/>
      <c r="T60" s="685"/>
      <c r="U60" s="684"/>
      <c r="V60" s="685"/>
      <c r="W60" s="111"/>
      <c r="X60" s="684"/>
      <c r="Y60" s="685"/>
      <c r="Z60" s="684"/>
      <c r="AA60" s="685"/>
      <c r="AB60" s="112"/>
      <c r="AC60" s="167"/>
      <c r="AD60" s="113">
        <f t="shared" si="5"/>
        <v>0</v>
      </c>
      <c r="AG60" s="312" t="s">
        <v>188</v>
      </c>
      <c r="AH60" s="323" t="str">
        <f>IF(F60=SUMIFS('様式1-3'!$AD:$AD,'様式1-3'!$Z:$Z,AH$50,'様式1-3'!$AA:$AA,$AG60,'様式1-3'!$AC:$AC,"元請"),"OK","不一致")</f>
        <v>OK</v>
      </c>
      <c r="AI60" s="321"/>
      <c r="AJ60" s="323" t="str">
        <f>IF(H60=SUMIFS('様式1-3'!$AD:$AD,'様式1-3'!$Z:$Z,AJ$50,'様式1-3'!$AA:$AA,$AG60,'様式1-3'!$AC:$AC,"元請"),"OK","不一致")</f>
        <v>OK</v>
      </c>
      <c r="AK60" s="321"/>
      <c r="AL60" s="321"/>
      <c r="AM60" s="321"/>
      <c r="AN60" s="321"/>
      <c r="AO60" s="321"/>
      <c r="AP60" s="321"/>
      <c r="AQ60" s="321"/>
      <c r="AR60" s="321"/>
      <c r="AS60" s="321"/>
      <c r="AT60" s="321"/>
      <c r="AU60" s="321"/>
      <c r="AV60" s="321"/>
      <c r="AW60" s="321"/>
      <c r="AX60" s="321"/>
      <c r="AY60" s="321"/>
      <c r="AZ60" s="321"/>
      <c r="BA60" s="325" t="str">
        <f>IF(AC60=SUMIFS('様式1-3'!$AD:$AD,'様式1-3'!$Z:$Z,BA$50,'様式1-3'!$AA:$AA,$AG60,'様式1-3'!$AC:$AC,"元請"),"OK","不一致")</f>
        <v>OK</v>
      </c>
      <c r="BB60" s="113">
        <f t="shared" si="4"/>
        <v>0</v>
      </c>
    </row>
    <row r="61" spans="2:54" ht="24" customHeight="1" x14ac:dyDescent="0.15">
      <c r="B61" s="708" t="s">
        <v>189</v>
      </c>
      <c r="C61" s="709"/>
      <c r="D61" s="709"/>
      <c r="E61" s="710"/>
      <c r="F61" s="164"/>
      <c r="G61" s="111"/>
      <c r="H61" s="164"/>
      <c r="I61" s="111"/>
      <c r="J61" s="111"/>
      <c r="K61" s="164"/>
      <c r="L61" s="111"/>
      <c r="M61" s="111"/>
      <c r="N61" s="111"/>
      <c r="O61" s="111"/>
      <c r="P61" s="111"/>
      <c r="Q61" s="111"/>
      <c r="R61" s="111"/>
      <c r="S61" s="686"/>
      <c r="T61" s="687"/>
      <c r="U61" s="684"/>
      <c r="V61" s="685"/>
      <c r="W61" s="111"/>
      <c r="X61" s="684"/>
      <c r="Y61" s="685"/>
      <c r="Z61" s="684"/>
      <c r="AA61" s="685"/>
      <c r="AB61" s="112"/>
      <c r="AC61" s="167"/>
      <c r="AD61" s="113">
        <f t="shared" si="5"/>
        <v>0</v>
      </c>
      <c r="AG61" s="312" t="s">
        <v>189</v>
      </c>
      <c r="AH61" s="323" t="str">
        <f>IF(F61=SUMIFS('様式1-3'!$AD:$AD,'様式1-3'!$Z:$Z,AH$50,'様式1-3'!$AA:$AA,$AG61,'様式1-3'!$AC:$AC,"元請"),"OK","不一致")</f>
        <v>OK</v>
      </c>
      <c r="AI61" s="321"/>
      <c r="AJ61" s="323" t="str">
        <f>IF(H61=SUMIFS('様式1-3'!$AD:$AD,'様式1-3'!$Z:$Z,AJ$50,'様式1-3'!$AA:$AA,$AG61,'様式1-3'!$AC:$AC,"元請"),"OK","不一致")</f>
        <v>OK</v>
      </c>
      <c r="AK61" s="321"/>
      <c r="AL61" s="321"/>
      <c r="AM61" s="323" t="str">
        <f>IF(K61=SUMIFS('様式1-3'!$AD:$AD,'様式1-3'!$Z:$Z,AM$50,'様式1-3'!$AA:$AA,$AG61,'様式1-3'!$AC:$AC,"元請"),"OK","不一致")</f>
        <v>OK</v>
      </c>
      <c r="AN61" s="321"/>
      <c r="AO61" s="321"/>
      <c r="AP61" s="321"/>
      <c r="AQ61" s="321"/>
      <c r="AR61" s="321"/>
      <c r="AS61" s="321"/>
      <c r="AT61" s="321"/>
      <c r="AU61" s="293" t="str">
        <f>IF(S61=SUMIFS('様式1-3'!$AD:$AD,'様式1-3'!$Z:$Z,AU$50,'様式1-3'!$AA:$AA,$AG61,'様式1-3'!$AC:$AC,"元請"),"OK","不一致")</f>
        <v>OK</v>
      </c>
      <c r="AV61" s="321"/>
      <c r="AW61" s="321"/>
      <c r="AX61" s="321"/>
      <c r="AY61" s="321"/>
      <c r="AZ61" s="321"/>
      <c r="BA61" s="325" t="str">
        <f>IF(AC61=SUMIFS('様式1-3'!$AD:$AD,'様式1-3'!$Z:$Z,BA$50,'様式1-3'!$AA:$AA,$AG61,'様式1-3'!$AC:$AC,"元請"),"OK","不一致")</f>
        <v>OK</v>
      </c>
      <c r="BB61" s="113">
        <f t="shared" si="4"/>
        <v>0</v>
      </c>
    </row>
    <row r="62" spans="2:54" ht="24" customHeight="1" x14ac:dyDescent="0.15">
      <c r="B62" s="708" t="s">
        <v>190</v>
      </c>
      <c r="C62" s="709"/>
      <c r="D62" s="709"/>
      <c r="E62" s="710"/>
      <c r="F62" s="164"/>
      <c r="G62" s="111"/>
      <c r="H62" s="164"/>
      <c r="I62" s="111"/>
      <c r="J62" s="111"/>
      <c r="K62" s="111"/>
      <c r="L62" s="111"/>
      <c r="M62" s="111"/>
      <c r="N62" s="111"/>
      <c r="O62" s="111"/>
      <c r="P62" s="111"/>
      <c r="Q62" s="111"/>
      <c r="R62" s="111"/>
      <c r="S62" s="684"/>
      <c r="T62" s="685"/>
      <c r="U62" s="684"/>
      <c r="V62" s="685"/>
      <c r="W62" s="111"/>
      <c r="X62" s="684"/>
      <c r="Y62" s="685"/>
      <c r="Z62" s="684"/>
      <c r="AA62" s="685"/>
      <c r="AB62" s="112"/>
      <c r="AC62" s="167"/>
      <c r="AD62" s="113">
        <f t="shared" si="5"/>
        <v>0</v>
      </c>
      <c r="AG62" s="312" t="s">
        <v>190</v>
      </c>
      <c r="AH62" s="323" t="str">
        <f>IF(F62=SUMIFS('様式1-3'!$AD:$AD,'様式1-3'!$Z:$Z,AH$50,'様式1-3'!$AA:$AA,$AG62,'様式1-3'!$AC:$AC,"元請"),"OK","不一致")</f>
        <v>OK</v>
      </c>
      <c r="AI62" s="321"/>
      <c r="AJ62" s="323" t="str">
        <f>IF(H62=SUMIFS('様式1-3'!$AD:$AD,'様式1-3'!$Z:$Z,AJ$50,'様式1-3'!$AA:$AA,$AG62,'様式1-3'!$AC:$AC,"元請"),"OK","不一致")</f>
        <v>OK</v>
      </c>
      <c r="AK62" s="321"/>
      <c r="AL62" s="321"/>
      <c r="AM62" s="321"/>
      <c r="AN62" s="321"/>
      <c r="AO62" s="321"/>
      <c r="AP62" s="321"/>
      <c r="AQ62" s="321"/>
      <c r="AR62" s="321"/>
      <c r="AS62" s="321"/>
      <c r="AT62" s="321"/>
      <c r="AU62" s="321"/>
      <c r="AV62" s="321"/>
      <c r="AW62" s="321"/>
      <c r="AX62" s="321"/>
      <c r="AY62" s="321"/>
      <c r="AZ62" s="321"/>
      <c r="BA62" s="325" t="str">
        <f>IF(AC62=SUMIFS('様式1-3'!$AD:$AD,'様式1-3'!$Z:$Z,BA$50,'様式1-3'!$AA:$AA,$AG62,'様式1-3'!$AC:$AC,"元請"),"OK","不一致")</f>
        <v>OK</v>
      </c>
      <c r="BB62" s="113">
        <f t="shared" si="4"/>
        <v>0</v>
      </c>
    </row>
    <row r="63" spans="2:54" ht="24" customHeight="1" x14ac:dyDescent="0.15">
      <c r="B63" s="708" t="s">
        <v>191</v>
      </c>
      <c r="C63" s="709"/>
      <c r="D63" s="709"/>
      <c r="E63" s="710"/>
      <c r="F63" s="111"/>
      <c r="G63" s="164"/>
      <c r="H63" s="111"/>
      <c r="I63" s="111"/>
      <c r="J63" s="111"/>
      <c r="K63" s="111"/>
      <c r="L63" s="111"/>
      <c r="M63" s="111"/>
      <c r="N63" s="111"/>
      <c r="O63" s="111"/>
      <c r="P63" s="111"/>
      <c r="Q63" s="111"/>
      <c r="R63" s="111"/>
      <c r="S63" s="684"/>
      <c r="T63" s="685"/>
      <c r="U63" s="684"/>
      <c r="V63" s="685"/>
      <c r="W63" s="111"/>
      <c r="X63" s="684"/>
      <c r="Y63" s="685"/>
      <c r="Z63" s="684"/>
      <c r="AA63" s="685"/>
      <c r="AB63" s="112"/>
      <c r="AC63" s="167"/>
      <c r="AD63" s="113">
        <f>SUM(F63:AC63)</f>
        <v>0</v>
      </c>
      <c r="AG63" s="312" t="s">
        <v>191</v>
      </c>
      <c r="AH63" s="321"/>
      <c r="AI63" s="323" t="str">
        <f>IF(G63=SUMIFS('様式1-3'!$AD:$AD,'様式1-3'!$Z:$Z,AI$50,'様式1-3'!$AA:$AA,$AG63,'様式1-3'!$AC:$AC,"元請"),"OK","不一致")</f>
        <v>OK</v>
      </c>
      <c r="AJ63" s="321"/>
      <c r="AK63" s="321"/>
      <c r="AL63" s="321"/>
      <c r="AM63" s="321"/>
      <c r="AN63" s="321"/>
      <c r="AO63" s="321"/>
      <c r="AP63" s="321"/>
      <c r="AQ63" s="321"/>
      <c r="AR63" s="321"/>
      <c r="AS63" s="321"/>
      <c r="AT63" s="321"/>
      <c r="AU63" s="321"/>
      <c r="AV63" s="321"/>
      <c r="AW63" s="321"/>
      <c r="AX63" s="321"/>
      <c r="AY63" s="321"/>
      <c r="AZ63" s="321"/>
      <c r="BA63" s="325" t="str">
        <f>IF(AC63=SUMIFS('様式1-3'!$AD:$AD,'様式1-3'!$Z:$Z,BA$50,'様式1-3'!$AA:$AA,$AG63,'様式1-3'!$AC:$AC,"元請"),"OK","不一致")</f>
        <v>OK</v>
      </c>
      <c r="BB63" s="113">
        <f t="shared" si="4"/>
        <v>0</v>
      </c>
    </row>
    <row r="64" spans="2:54" ht="24" customHeight="1" x14ac:dyDescent="0.15">
      <c r="B64" s="708" t="s">
        <v>192</v>
      </c>
      <c r="C64" s="709"/>
      <c r="D64" s="709"/>
      <c r="E64" s="710"/>
      <c r="F64" s="111"/>
      <c r="G64" s="111"/>
      <c r="H64" s="111"/>
      <c r="I64" s="111"/>
      <c r="J64" s="111"/>
      <c r="K64" s="111"/>
      <c r="L64" s="111"/>
      <c r="M64" s="164"/>
      <c r="N64" s="111"/>
      <c r="O64" s="111"/>
      <c r="P64" s="111"/>
      <c r="Q64" s="111"/>
      <c r="R64" s="111"/>
      <c r="S64" s="684"/>
      <c r="T64" s="685"/>
      <c r="U64" s="684"/>
      <c r="V64" s="685"/>
      <c r="W64" s="111"/>
      <c r="X64" s="684"/>
      <c r="Y64" s="685"/>
      <c r="Z64" s="684"/>
      <c r="AA64" s="685"/>
      <c r="AB64" s="112"/>
      <c r="AC64" s="167"/>
      <c r="AD64" s="113">
        <f t="shared" si="5"/>
        <v>0</v>
      </c>
      <c r="AG64" s="312" t="s">
        <v>192</v>
      </c>
      <c r="AH64" s="321"/>
      <c r="AI64" s="321"/>
      <c r="AJ64" s="321"/>
      <c r="AK64" s="321"/>
      <c r="AL64" s="321"/>
      <c r="AM64" s="321"/>
      <c r="AN64" s="321"/>
      <c r="AO64" s="323" t="str">
        <f>IF(M64=SUMIFS('様式1-3'!$AD:$AD,'様式1-3'!$Z:$Z,AO$50,'様式1-3'!$AA:$AA,$AG64,'様式1-3'!$AC:$AC,"元請"),"OK","不一致")</f>
        <v>OK</v>
      </c>
      <c r="AP64" s="321"/>
      <c r="AQ64" s="321"/>
      <c r="AR64" s="321"/>
      <c r="AS64" s="321"/>
      <c r="AT64" s="321"/>
      <c r="AU64" s="321"/>
      <c r="AV64" s="321"/>
      <c r="AW64" s="321"/>
      <c r="AX64" s="321"/>
      <c r="AY64" s="321"/>
      <c r="AZ64" s="321"/>
      <c r="BA64" s="325" t="str">
        <f>IF(AC64=SUMIFS('様式1-3'!$AD:$AD,'様式1-3'!$Z:$Z,BA$50,'様式1-3'!$AA:$AA,$AG64,'様式1-3'!$AC:$AC,"元請"),"OK","不一致")</f>
        <v>OK</v>
      </c>
      <c r="BB64" s="113">
        <f t="shared" ref="BB64:BB79" si="6">SUM(AH64:BA64)</f>
        <v>0</v>
      </c>
    </row>
    <row r="65" spans="2:54" ht="24" customHeight="1" x14ac:dyDescent="0.15">
      <c r="B65" s="708" t="s">
        <v>193</v>
      </c>
      <c r="C65" s="709"/>
      <c r="D65" s="709"/>
      <c r="E65" s="710"/>
      <c r="F65" s="111"/>
      <c r="G65" s="111"/>
      <c r="H65" s="164"/>
      <c r="I65" s="111"/>
      <c r="J65" s="111"/>
      <c r="K65" s="111"/>
      <c r="L65" s="111"/>
      <c r="M65" s="111"/>
      <c r="N65" s="111"/>
      <c r="O65" s="111"/>
      <c r="P65" s="111"/>
      <c r="Q65" s="111"/>
      <c r="R65" s="111"/>
      <c r="S65" s="684"/>
      <c r="T65" s="685"/>
      <c r="U65" s="684"/>
      <c r="V65" s="685"/>
      <c r="W65" s="111"/>
      <c r="X65" s="684"/>
      <c r="Y65" s="685"/>
      <c r="Z65" s="684"/>
      <c r="AA65" s="685"/>
      <c r="AB65" s="112"/>
      <c r="AC65" s="167"/>
      <c r="AD65" s="113">
        <f t="shared" si="5"/>
        <v>0</v>
      </c>
      <c r="AG65" s="312" t="s">
        <v>193</v>
      </c>
      <c r="AH65" s="321"/>
      <c r="AI65" s="321"/>
      <c r="AJ65" s="323" t="str">
        <f>IF(H65=SUMIFS('様式1-3'!$AD:$AD,'様式1-3'!$Z:$Z,AJ$50,'様式1-3'!$AA:$AA,$AG65,'様式1-3'!$AC:$AC,"元請"),"OK","不一致")</f>
        <v>OK</v>
      </c>
      <c r="AK65" s="321"/>
      <c r="AL65" s="321"/>
      <c r="AM65" s="321"/>
      <c r="AN65" s="321"/>
      <c r="AO65" s="321"/>
      <c r="AP65" s="321"/>
      <c r="AQ65" s="321"/>
      <c r="AR65" s="321"/>
      <c r="AS65" s="321"/>
      <c r="AT65" s="321"/>
      <c r="AU65" s="321"/>
      <c r="AV65" s="321"/>
      <c r="AW65" s="321"/>
      <c r="AX65" s="321"/>
      <c r="AY65" s="321"/>
      <c r="AZ65" s="321"/>
      <c r="BA65" s="325" t="str">
        <f>IF(AC65=SUMIFS('様式1-3'!$AD:$AD,'様式1-3'!$Z:$Z,BA$50,'様式1-3'!$AA:$AA,$AG65,'様式1-3'!$AC:$AC,"元請"),"OK","不一致")</f>
        <v>OK</v>
      </c>
      <c r="BB65" s="113">
        <f t="shared" si="6"/>
        <v>0</v>
      </c>
    </row>
    <row r="66" spans="2:54" ht="24" customHeight="1" x14ac:dyDescent="0.15">
      <c r="B66" s="708" t="s">
        <v>194</v>
      </c>
      <c r="C66" s="709"/>
      <c r="D66" s="709"/>
      <c r="E66" s="710"/>
      <c r="F66" s="111"/>
      <c r="G66" s="111"/>
      <c r="H66" s="164"/>
      <c r="I66" s="111"/>
      <c r="J66" s="111"/>
      <c r="K66" s="111"/>
      <c r="L66" s="111"/>
      <c r="M66" s="111"/>
      <c r="N66" s="111"/>
      <c r="O66" s="111"/>
      <c r="P66" s="111"/>
      <c r="Q66" s="111"/>
      <c r="R66" s="111"/>
      <c r="S66" s="684"/>
      <c r="T66" s="685"/>
      <c r="U66" s="684"/>
      <c r="V66" s="685"/>
      <c r="W66" s="111"/>
      <c r="X66" s="684"/>
      <c r="Y66" s="685"/>
      <c r="Z66" s="684"/>
      <c r="AA66" s="685"/>
      <c r="AB66" s="112"/>
      <c r="AC66" s="167"/>
      <c r="AD66" s="113">
        <f t="shared" si="5"/>
        <v>0</v>
      </c>
      <c r="AG66" s="312" t="s">
        <v>194</v>
      </c>
      <c r="AH66" s="321"/>
      <c r="AI66" s="321"/>
      <c r="AJ66" s="323" t="str">
        <f>IF(H66=SUMIFS('様式1-3'!$AD:$AD,'様式1-3'!$Z:$Z,AJ$50,'様式1-3'!$AA:$AA,$AG66,'様式1-3'!$AC:$AC,"元請"),"OK","不一致")</f>
        <v>OK</v>
      </c>
      <c r="AK66" s="321"/>
      <c r="AL66" s="321"/>
      <c r="AM66" s="321"/>
      <c r="AN66" s="321"/>
      <c r="AO66" s="321"/>
      <c r="AP66" s="321"/>
      <c r="AQ66" s="321"/>
      <c r="AR66" s="321"/>
      <c r="AS66" s="321"/>
      <c r="AT66" s="321"/>
      <c r="AU66" s="321"/>
      <c r="AV66" s="321"/>
      <c r="AW66" s="321"/>
      <c r="AX66" s="321"/>
      <c r="AY66" s="321"/>
      <c r="AZ66" s="321"/>
      <c r="BA66" s="325" t="str">
        <f>IF(AC66=SUMIFS('様式1-3'!$AD:$AD,'様式1-3'!$Z:$Z,BA$50,'様式1-3'!$AA:$AA,$AG66,'様式1-3'!$AC:$AC,"元請"),"OK","不一致")</f>
        <v>OK</v>
      </c>
      <c r="BB66" s="113">
        <f t="shared" si="6"/>
        <v>0</v>
      </c>
    </row>
    <row r="67" spans="2:54" ht="24" customHeight="1" x14ac:dyDescent="0.15">
      <c r="B67" s="708" t="s">
        <v>151</v>
      </c>
      <c r="C67" s="709"/>
      <c r="D67" s="709"/>
      <c r="E67" s="710"/>
      <c r="F67" s="111"/>
      <c r="G67" s="111"/>
      <c r="H67" s="168"/>
      <c r="I67" s="111"/>
      <c r="J67" s="111"/>
      <c r="K67" s="111"/>
      <c r="L67" s="111"/>
      <c r="M67" s="111"/>
      <c r="N67" s="164"/>
      <c r="O67" s="111"/>
      <c r="P67" s="111"/>
      <c r="Q67" s="111"/>
      <c r="R67" s="111"/>
      <c r="S67" s="684"/>
      <c r="T67" s="685"/>
      <c r="U67" s="684"/>
      <c r="V67" s="685"/>
      <c r="W67" s="111"/>
      <c r="X67" s="684"/>
      <c r="Y67" s="685"/>
      <c r="Z67" s="684"/>
      <c r="AA67" s="685"/>
      <c r="AB67" s="112"/>
      <c r="AC67" s="167"/>
      <c r="AD67" s="113">
        <f t="shared" si="5"/>
        <v>0</v>
      </c>
      <c r="AG67" s="312" t="s">
        <v>151</v>
      </c>
      <c r="AH67" s="321"/>
      <c r="AI67" s="321"/>
      <c r="AJ67" s="326"/>
      <c r="AK67" s="321"/>
      <c r="AL67" s="321"/>
      <c r="AM67" s="321"/>
      <c r="AN67" s="321"/>
      <c r="AO67" s="321"/>
      <c r="AP67" s="323" t="str">
        <f>IF(N67=SUMIFS('様式1-3'!$AD:$AD,'様式1-3'!$Z:$Z,AP$50,'様式1-3'!$AA:$AA,$AG67,'様式1-3'!$AC:$AC,"元請"),"OK","不一致")</f>
        <v>OK</v>
      </c>
      <c r="AQ67" s="321"/>
      <c r="AR67" s="321"/>
      <c r="AS67" s="321"/>
      <c r="AT67" s="321"/>
      <c r="AU67" s="321"/>
      <c r="AV67" s="321"/>
      <c r="AW67" s="321"/>
      <c r="AX67" s="321"/>
      <c r="AY67" s="321"/>
      <c r="AZ67" s="321"/>
      <c r="BA67" s="325" t="str">
        <f>IF(AC67=SUMIFS('様式1-3'!$AD:$AD,'様式1-3'!$Z:$Z,BA$50,'様式1-3'!$AA:$AA,$AG67,'様式1-3'!$AC:$AC,"元請"),"OK","不一致")</f>
        <v>OK</v>
      </c>
      <c r="BB67" s="113">
        <f t="shared" si="6"/>
        <v>0</v>
      </c>
    </row>
    <row r="68" spans="2:54" ht="24" customHeight="1" x14ac:dyDescent="0.15">
      <c r="B68" s="708" t="s">
        <v>195</v>
      </c>
      <c r="C68" s="709"/>
      <c r="D68" s="709"/>
      <c r="E68" s="710"/>
      <c r="F68" s="111"/>
      <c r="G68" s="111"/>
      <c r="H68" s="164"/>
      <c r="I68" s="111"/>
      <c r="J68" s="111"/>
      <c r="K68" s="111"/>
      <c r="L68" s="111"/>
      <c r="M68" s="111"/>
      <c r="N68" s="111"/>
      <c r="O68" s="164"/>
      <c r="P68" s="111"/>
      <c r="Q68" s="111"/>
      <c r="R68" s="111"/>
      <c r="S68" s="684"/>
      <c r="T68" s="685"/>
      <c r="U68" s="684"/>
      <c r="V68" s="685"/>
      <c r="W68" s="111"/>
      <c r="X68" s="684"/>
      <c r="Y68" s="685"/>
      <c r="Z68" s="684"/>
      <c r="AA68" s="685"/>
      <c r="AB68" s="112"/>
      <c r="AC68" s="167"/>
      <c r="AD68" s="113">
        <f t="shared" si="5"/>
        <v>0</v>
      </c>
      <c r="AG68" s="312" t="s">
        <v>195</v>
      </c>
      <c r="AH68" s="321"/>
      <c r="AI68" s="321"/>
      <c r="AJ68" s="323" t="str">
        <f>IF(H68=SUMIFS('様式1-3'!$AD:$AD,'様式1-3'!$Z:$Z,AJ$50,'様式1-3'!$AA:$AA,$AG68,'様式1-3'!$AC:$AC,"元請"),"OK","不一致")</f>
        <v>OK</v>
      </c>
      <c r="AK68" s="321"/>
      <c r="AL68" s="321"/>
      <c r="AM68" s="321"/>
      <c r="AN68" s="321"/>
      <c r="AO68" s="321"/>
      <c r="AP68" s="321"/>
      <c r="AQ68" s="323" t="str">
        <f>IF(O68=SUMIFS('様式1-3'!$AD:$AD,'様式1-3'!$Z:$Z,AQ$50,'様式1-3'!$AA:$AA,$AG68,'様式1-3'!$AC:$AC,"元請"),"OK","不一致")</f>
        <v>OK</v>
      </c>
      <c r="AR68" s="321"/>
      <c r="AS68" s="321"/>
      <c r="AT68" s="321"/>
      <c r="AU68" s="321"/>
      <c r="AV68" s="321"/>
      <c r="AW68" s="321"/>
      <c r="AX68" s="321"/>
      <c r="AY68" s="321"/>
      <c r="AZ68" s="321"/>
      <c r="BA68" s="325" t="str">
        <f>IF(AC68=SUMIFS('様式1-3'!$AD:$AD,'様式1-3'!$Z:$Z,BA$50,'様式1-3'!$AA:$AA,$AG68,'様式1-3'!$AC:$AC,"元請"),"OK","不一致")</f>
        <v>OK</v>
      </c>
      <c r="BB68" s="113">
        <f t="shared" si="6"/>
        <v>0</v>
      </c>
    </row>
    <row r="69" spans="2:54" ht="24" customHeight="1" x14ac:dyDescent="0.15">
      <c r="B69" s="708" t="s">
        <v>196</v>
      </c>
      <c r="C69" s="709"/>
      <c r="D69" s="709"/>
      <c r="E69" s="710"/>
      <c r="F69" s="111"/>
      <c r="G69" s="111"/>
      <c r="H69" s="164"/>
      <c r="I69" s="111"/>
      <c r="J69" s="111"/>
      <c r="K69" s="111"/>
      <c r="L69" s="111"/>
      <c r="M69" s="111"/>
      <c r="N69" s="111"/>
      <c r="O69" s="111"/>
      <c r="P69" s="111"/>
      <c r="Q69" s="111"/>
      <c r="R69" s="111"/>
      <c r="S69" s="684"/>
      <c r="T69" s="685"/>
      <c r="U69" s="684"/>
      <c r="V69" s="685"/>
      <c r="W69" s="111"/>
      <c r="X69" s="684"/>
      <c r="Y69" s="685"/>
      <c r="Z69" s="684"/>
      <c r="AA69" s="685"/>
      <c r="AB69" s="112"/>
      <c r="AC69" s="167"/>
      <c r="AD69" s="113">
        <f t="shared" si="5"/>
        <v>0</v>
      </c>
      <c r="AG69" s="312" t="s">
        <v>196</v>
      </c>
      <c r="AH69" s="321"/>
      <c r="AI69" s="321"/>
      <c r="AJ69" s="323" t="str">
        <f>IF(H69=SUMIFS('様式1-3'!$AD:$AD,'様式1-3'!$Z:$Z,AJ$50,'様式1-3'!$AA:$AA,$AG69,'様式1-3'!$AC:$AC,"元請"),"OK","不一致")</f>
        <v>OK</v>
      </c>
      <c r="AK69" s="321"/>
      <c r="AL69" s="321"/>
      <c r="AM69" s="321"/>
      <c r="AN69" s="321"/>
      <c r="AO69" s="321"/>
      <c r="AP69" s="321"/>
      <c r="AQ69" s="321"/>
      <c r="AR69" s="321"/>
      <c r="AS69" s="321"/>
      <c r="AT69" s="321"/>
      <c r="AU69" s="321"/>
      <c r="AV69" s="321"/>
      <c r="AW69" s="321"/>
      <c r="AX69" s="321"/>
      <c r="AY69" s="321"/>
      <c r="AZ69" s="321"/>
      <c r="BA69" s="325" t="str">
        <f>IF(AC69=SUMIFS('様式1-3'!$AD:$AD,'様式1-3'!$Z:$Z,BA$50,'様式1-3'!$AA:$AA,$AG69,'様式1-3'!$AC:$AC,"元請"),"OK","不一致")</f>
        <v>OK</v>
      </c>
      <c r="BB69" s="113">
        <f t="shared" si="6"/>
        <v>0</v>
      </c>
    </row>
    <row r="70" spans="2:54" ht="24" customHeight="1" x14ac:dyDescent="0.15">
      <c r="B70" s="708" t="s">
        <v>197</v>
      </c>
      <c r="C70" s="709"/>
      <c r="D70" s="709"/>
      <c r="E70" s="710"/>
      <c r="F70" s="111"/>
      <c r="G70" s="111"/>
      <c r="H70" s="111"/>
      <c r="I70" s="111"/>
      <c r="J70" s="111"/>
      <c r="K70" s="111"/>
      <c r="L70" s="111"/>
      <c r="M70" s="111"/>
      <c r="N70" s="111"/>
      <c r="O70" s="111"/>
      <c r="P70" s="111"/>
      <c r="Q70" s="111"/>
      <c r="R70" s="111"/>
      <c r="S70" s="686"/>
      <c r="T70" s="687"/>
      <c r="U70" s="684"/>
      <c r="V70" s="685"/>
      <c r="W70" s="111"/>
      <c r="X70" s="684"/>
      <c r="Y70" s="685"/>
      <c r="Z70" s="684"/>
      <c r="AA70" s="685"/>
      <c r="AB70" s="112"/>
      <c r="AC70" s="167"/>
      <c r="AD70" s="113">
        <f t="shared" si="5"/>
        <v>0</v>
      </c>
      <c r="AG70" s="312" t="s">
        <v>197</v>
      </c>
      <c r="AH70" s="321"/>
      <c r="AI70" s="321"/>
      <c r="AJ70" s="321"/>
      <c r="AK70" s="321"/>
      <c r="AL70" s="321"/>
      <c r="AM70" s="321"/>
      <c r="AN70" s="321"/>
      <c r="AO70" s="321"/>
      <c r="AP70" s="321"/>
      <c r="AQ70" s="321"/>
      <c r="AR70" s="321"/>
      <c r="AS70" s="321"/>
      <c r="AT70" s="321"/>
      <c r="AU70" s="293" t="str">
        <f>IF(S70=SUMIFS('様式1-3'!$AD:$AD,'様式1-3'!$Z:$Z,AU$50,'様式1-3'!$AA:$AA,$AG70,'様式1-3'!$AC:$AC,"元請"),"OK","不一致")</f>
        <v>OK</v>
      </c>
      <c r="AV70" s="321"/>
      <c r="AW70" s="321"/>
      <c r="AX70" s="321"/>
      <c r="AY70" s="321"/>
      <c r="AZ70" s="321"/>
      <c r="BA70" s="325" t="str">
        <f>IF(AC70=SUMIFS('様式1-3'!$AD:$AD,'様式1-3'!$Z:$Z,BA$50,'様式1-3'!$AA:$AA,$AG70,'様式1-3'!$AC:$AC,"元請"),"OK","不一致")</f>
        <v>OK</v>
      </c>
      <c r="BB70" s="113">
        <f t="shared" si="6"/>
        <v>0</v>
      </c>
    </row>
    <row r="71" spans="2:54" ht="24" customHeight="1" x14ac:dyDescent="0.15">
      <c r="B71" s="708" t="s">
        <v>198</v>
      </c>
      <c r="C71" s="709"/>
      <c r="D71" s="709"/>
      <c r="E71" s="710"/>
      <c r="F71" s="111"/>
      <c r="G71" s="111"/>
      <c r="H71" s="111"/>
      <c r="I71" s="111"/>
      <c r="J71" s="164"/>
      <c r="K71" s="111"/>
      <c r="L71" s="111"/>
      <c r="M71" s="111"/>
      <c r="N71" s="111"/>
      <c r="O71" s="111"/>
      <c r="P71" s="111"/>
      <c r="Q71" s="111"/>
      <c r="R71" s="111"/>
      <c r="S71" s="684"/>
      <c r="T71" s="685"/>
      <c r="U71" s="684"/>
      <c r="V71" s="685"/>
      <c r="W71" s="111"/>
      <c r="X71" s="684"/>
      <c r="Y71" s="685"/>
      <c r="Z71" s="684"/>
      <c r="AA71" s="685"/>
      <c r="AB71" s="112"/>
      <c r="AC71" s="167"/>
      <c r="AD71" s="113">
        <f t="shared" si="5"/>
        <v>0</v>
      </c>
      <c r="AG71" s="312" t="s">
        <v>198</v>
      </c>
      <c r="AH71" s="321"/>
      <c r="AI71" s="321"/>
      <c r="AJ71" s="321"/>
      <c r="AK71" s="321"/>
      <c r="AL71" s="323" t="str">
        <f>IF(J71=SUMIFS('様式1-3'!$AD:$AD,'様式1-3'!$Z:$Z,AL$50,'様式1-3'!$AA:$AA,$AG71,'様式1-3'!$AC:$AC,"元請"),"OK","不一致")</f>
        <v>OK</v>
      </c>
      <c r="AM71" s="321"/>
      <c r="AN71" s="321"/>
      <c r="AO71" s="321"/>
      <c r="AP71" s="321"/>
      <c r="AQ71" s="321"/>
      <c r="AR71" s="321"/>
      <c r="AS71" s="321"/>
      <c r="AT71" s="321"/>
      <c r="AU71" s="321"/>
      <c r="AV71" s="321"/>
      <c r="AW71" s="321"/>
      <c r="AX71" s="321"/>
      <c r="AY71" s="321"/>
      <c r="AZ71" s="321"/>
      <c r="BA71" s="325" t="str">
        <f>IF(AC71=SUMIFS('様式1-3'!$AD:$AD,'様式1-3'!$Z:$Z,BA$50,'様式1-3'!$AA:$AA,$AG71,'様式1-3'!$AC:$AC,"元請"),"OK","不一致")</f>
        <v>OK</v>
      </c>
      <c r="BB71" s="113">
        <f t="shared" si="6"/>
        <v>0</v>
      </c>
    </row>
    <row r="72" spans="2:54" ht="24" customHeight="1" x14ac:dyDescent="0.15">
      <c r="B72" s="708" t="s">
        <v>199</v>
      </c>
      <c r="C72" s="709"/>
      <c r="D72" s="709"/>
      <c r="E72" s="710"/>
      <c r="F72" s="111"/>
      <c r="G72" s="111"/>
      <c r="H72" s="111"/>
      <c r="I72" s="111"/>
      <c r="J72" s="111"/>
      <c r="K72" s="111"/>
      <c r="L72" s="111"/>
      <c r="M72" s="111"/>
      <c r="N72" s="111"/>
      <c r="O72" s="111"/>
      <c r="P72" s="111"/>
      <c r="Q72" s="111"/>
      <c r="R72" s="111"/>
      <c r="S72" s="684"/>
      <c r="T72" s="685"/>
      <c r="U72" s="686"/>
      <c r="V72" s="687"/>
      <c r="W72" s="111"/>
      <c r="X72" s="684"/>
      <c r="Y72" s="685"/>
      <c r="Z72" s="684"/>
      <c r="AA72" s="685"/>
      <c r="AB72" s="112"/>
      <c r="AC72" s="167"/>
      <c r="AD72" s="113">
        <f t="shared" si="5"/>
        <v>0</v>
      </c>
      <c r="AG72" s="312" t="s">
        <v>199</v>
      </c>
      <c r="AH72" s="321"/>
      <c r="AI72" s="321"/>
      <c r="AJ72" s="321"/>
      <c r="AK72" s="321"/>
      <c r="AL72" s="321"/>
      <c r="AM72" s="321"/>
      <c r="AN72" s="321"/>
      <c r="AO72" s="321"/>
      <c r="AP72" s="321"/>
      <c r="AQ72" s="321"/>
      <c r="AR72" s="321"/>
      <c r="AS72" s="321"/>
      <c r="AT72" s="321"/>
      <c r="AU72" s="321"/>
      <c r="AV72" s="293" t="str">
        <f>IF(U72=SUMIFS('様式1-3'!$AD:$AD,'様式1-3'!$Z:$Z,AV$50,'様式1-3'!$AA:$AA,$AG72,'様式1-3'!$AC:$AC,"元請"),"OK","不一致")</f>
        <v>OK</v>
      </c>
      <c r="AW72" s="321"/>
      <c r="AX72" s="321"/>
      <c r="AY72" s="321"/>
      <c r="AZ72" s="321"/>
      <c r="BA72" s="325" t="str">
        <f>IF(AC72=SUMIFS('様式1-3'!$AD:$AD,'様式1-3'!$Z:$Z,BA$50,'様式1-3'!$AA:$AA,$AG72,'様式1-3'!$AC:$AC,"元請"),"OK","不一致")</f>
        <v>OK</v>
      </c>
      <c r="BB72" s="113">
        <f t="shared" si="6"/>
        <v>0</v>
      </c>
    </row>
    <row r="73" spans="2:54" ht="24" customHeight="1" x14ac:dyDescent="0.15">
      <c r="B73" s="708" t="s">
        <v>200</v>
      </c>
      <c r="C73" s="709"/>
      <c r="D73" s="709"/>
      <c r="E73" s="710"/>
      <c r="F73" s="111"/>
      <c r="G73" s="111"/>
      <c r="H73" s="111"/>
      <c r="I73" s="111"/>
      <c r="J73" s="111"/>
      <c r="K73" s="111"/>
      <c r="L73" s="111"/>
      <c r="M73" s="111"/>
      <c r="N73" s="111"/>
      <c r="O73" s="111"/>
      <c r="P73" s="111"/>
      <c r="Q73" s="111"/>
      <c r="R73" s="111"/>
      <c r="S73" s="684"/>
      <c r="T73" s="685"/>
      <c r="U73" s="684"/>
      <c r="V73" s="685"/>
      <c r="W73" s="163"/>
      <c r="X73" s="684"/>
      <c r="Y73" s="685"/>
      <c r="Z73" s="684"/>
      <c r="AA73" s="685"/>
      <c r="AB73" s="112"/>
      <c r="AC73" s="167"/>
      <c r="AD73" s="113">
        <f t="shared" si="5"/>
        <v>0</v>
      </c>
      <c r="AG73" s="312" t="s">
        <v>200</v>
      </c>
      <c r="AH73" s="321"/>
      <c r="AI73" s="321"/>
      <c r="AJ73" s="321"/>
      <c r="AK73" s="321"/>
      <c r="AL73" s="321"/>
      <c r="AM73" s="321"/>
      <c r="AN73" s="321"/>
      <c r="AO73" s="321"/>
      <c r="AP73" s="321"/>
      <c r="AQ73" s="321"/>
      <c r="AR73" s="321"/>
      <c r="AS73" s="321"/>
      <c r="AT73" s="321"/>
      <c r="AU73" s="321"/>
      <c r="AV73" s="321"/>
      <c r="AW73" s="323" t="str">
        <f>IF(W73=SUMIFS('様式1-3'!$AD:$AD,'様式1-3'!$Z:$Z,AW$50,'様式1-3'!$AA:$AA,$AG73,'様式1-3'!$AC:$AC,"元請"),"OK","不一致")</f>
        <v>OK</v>
      </c>
      <c r="AX73" s="321"/>
      <c r="AY73" s="321"/>
      <c r="AZ73" s="321"/>
      <c r="BA73" s="325" t="str">
        <f>IF(AC73=SUMIFS('様式1-3'!$AD:$AD,'様式1-3'!$Z:$Z,BA$50,'様式1-3'!$AA:$AA,$AG73,'様式1-3'!$AC:$AC,"元請"),"OK","不一致")</f>
        <v>OK</v>
      </c>
      <c r="BB73" s="113">
        <f t="shared" si="6"/>
        <v>0</v>
      </c>
    </row>
    <row r="74" spans="2:54" ht="24" customHeight="1" x14ac:dyDescent="0.15">
      <c r="B74" s="708" t="s">
        <v>201</v>
      </c>
      <c r="C74" s="709"/>
      <c r="D74" s="709"/>
      <c r="E74" s="710"/>
      <c r="F74" s="111"/>
      <c r="G74" s="111"/>
      <c r="H74" s="111"/>
      <c r="I74" s="111"/>
      <c r="J74" s="111"/>
      <c r="K74" s="111"/>
      <c r="L74" s="111"/>
      <c r="M74" s="111"/>
      <c r="N74" s="111"/>
      <c r="O74" s="111"/>
      <c r="P74" s="111"/>
      <c r="Q74" s="111"/>
      <c r="R74" s="163"/>
      <c r="S74" s="684"/>
      <c r="T74" s="685"/>
      <c r="U74" s="684"/>
      <c r="V74" s="685"/>
      <c r="W74" s="111"/>
      <c r="X74" s="686"/>
      <c r="Y74" s="687"/>
      <c r="Z74" s="684"/>
      <c r="AA74" s="685"/>
      <c r="AB74" s="112"/>
      <c r="AC74" s="167"/>
      <c r="AD74" s="113">
        <f t="shared" si="5"/>
        <v>0</v>
      </c>
      <c r="AG74" s="312" t="s">
        <v>201</v>
      </c>
      <c r="AH74" s="321"/>
      <c r="AI74" s="321"/>
      <c r="AJ74" s="321"/>
      <c r="AK74" s="321"/>
      <c r="AL74" s="321"/>
      <c r="AM74" s="321"/>
      <c r="AN74" s="321"/>
      <c r="AO74" s="321"/>
      <c r="AP74" s="321"/>
      <c r="AQ74" s="321"/>
      <c r="AR74" s="321"/>
      <c r="AS74" s="321"/>
      <c r="AT74" s="323" t="str">
        <f>IF(R74=SUMIFS('様式1-3'!$AD:$AD,'様式1-3'!$Z:$Z,AT$50,'様式1-3'!$AA:$AA,$AG74,'様式1-3'!$AC:$AC,"元請"),"OK","不一致")</f>
        <v>OK</v>
      </c>
      <c r="AU74" s="321"/>
      <c r="AV74" s="321"/>
      <c r="AW74" s="321"/>
      <c r="AX74" s="293" t="str">
        <f>IF(X74=SUMIFS('様式1-3'!$AD:$AD,'様式1-3'!$Z:$Z,AX$50,'様式1-3'!$AA:$AA,$AG74,'様式1-3'!$AC:$AC,"元請"),"OK","不一致")</f>
        <v>OK</v>
      </c>
      <c r="AY74" s="321"/>
      <c r="AZ74" s="321"/>
      <c r="BA74" s="325" t="str">
        <f>IF(AC74=SUMIFS('様式1-3'!$AD:$AD,'様式1-3'!$Z:$Z,BA$50,'様式1-3'!$AA:$AA,$AG74,'様式1-3'!$AC:$AC,"元請"),"OK","不一致")</f>
        <v>OK</v>
      </c>
      <c r="BB74" s="113">
        <f t="shared" si="6"/>
        <v>0</v>
      </c>
    </row>
    <row r="75" spans="2:54" ht="24" customHeight="1" x14ac:dyDescent="0.15">
      <c r="B75" s="708" t="s">
        <v>202</v>
      </c>
      <c r="C75" s="709"/>
      <c r="D75" s="709"/>
      <c r="E75" s="710"/>
      <c r="F75" s="111"/>
      <c r="G75" s="111"/>
      <c r="H75" s="164"/>
      <c r="I75" s="111"/>
      <c r="J75" s="111"/>
      <c r="K75" s="111"/>
      <c r="L75" s="111"/>
      <c r="M75" s="111"/>
      <c r="N75" s="111"/>
      <c r="O75" s="111"/>
      <c r="P75" s="111"/>
      <c r="Q75" s="111"/>
      <c r="R75" s="111"/>
      <c r="S75" s="684"/>
      <c r="T75" s="685"/>
      <c r="U75" s="684"/>
      <c r="V75" s="685"/>
      <c r="W75" s="111"/>
      <c r="X75" s="684"/>
      <c r="Y75" s="685"/>
      <c r="Z75" s="684"/>
      <c r="AA75" s="685"/>
      <c r="AB75" s="112"/>
      <c r="AC75" s="167"/>
      <c r="AD75" s="113">
        <f t="shared" si="5"/>
        <v>0</v>
      </c>
      <c r="AG75" s="312" t="s">
        <v>202</v>
      </c>
      <c r="AH75" s="321"/>
      <c r="AI75" s="321"/>
      <c r="AJ75" s="323" t="str">
        <f>IF(H75=SUMIFS('様式1-3'!$AD:$AD,'様式1-3'!$Z:$Z,AJ$50,'様式1-3'!$AA:$AA,$AG75,'様式1-3'!$AC:$AC,"元請"),"OK","不一致")</f>
        <v>OK</v>
      </c>
      <c r="AK75" s="321"/>
      <c r="AL75" s="321"/>
      <c r="AM75" s="321"/>
      <c r="AN75" s="321"/>
      <c r="AO75" s="321"/>
      <c r="AP75" s="321"/>
      <c r="AQ75" s="321"/>
      <c r="AR75" s="321"/>
      <c r="AS75" s="321"/>
      <c r="AT75" s="321"/>
      <c r="AU75" s="321"/>
      <c r="AV75" s="321"/>
      <c r="AW75" s="321"/>
      <c r="AX75" s="321"/>
      <c r="AY75" s="321"/>
      <c r="AZ75" s="321"/>
      <c r="BA75" s="325" t="str">
        <f>IF(AC75=SUMIFS('様式1-3'!$AD:$AD,'様式1-3'!$Z:$Z,BA$50,'様式1-3'!$AA:$AA,$AG75,'様式1-3'!$AC:$AC,"元請"),"OK","不一致")</f>
        <v>OK</v>
      </c>
      <c r="BB75" s="113">
        <f t="shared" si="6"/>
        <v>0</v>
      </c>
    </row>
    <row r="76" spans="2:54" ht="24" customHeight="1" x14ac:dyDescent="0.15">
      <c r="B76" s="708" t="s">
        <v>203</v>
      </c>
      <c r="C76" s="709"/>
      <c r="D76" s="709"/>
      <c r="E76" s="710"/>
      <c r="F76" s="111"/>
      <c r="G76" s="111"/>
      <c r="H76" s="111"/>
      <c r="I76" s="111"/>
      <c r="J76" s="111"/>
      <c r="K76" s="111"/>
      <c r="L76" s="111"/>
      <c r="M76" s="111"/>
      <c r="N76" s="111"/>
      <c r="O76" s="111"/>
      <c r="P76" s="111"/>
      <c r="Q76" s="111"/>
      <c r="R76" s="111"/>
      <c r="S76" s="684"/>
      <c r="T76" s="685"/>
      <c r="U76" s="684"/>
      <c r="V76" s="685"/>
      <c r="W76" s="111"/>
      <c r="X76" s="684"/>
      <c r="Y76" s="685"/>
      <c r="Z76" s="684"/>
      <c r="AA76" s="685"/>
      <c r="AB76" s="320"/>
      <c r="AC76" s="167"/>
      <c r="AD76" s="113">
        <f>SUM(F76:AC76)</f>
        <v>0</v>
      </c>
      <c r="AG76" s="312" t="s">
        <v>203</v>
      </c>
      <c r="AH76" s="321"/>
      <c r="AI76" s="321"/>
      <c r="AJ76" s="321"/>
      <c r="AK76" s="321"/>
      <c r="AL76" s="321"/>
      <c r="AM76" s="321"/>
      <c r="AN76" s="321"/>
      <c r="AO76" s="321"/>
      <c r="AP76" s="321"/>
      <c r="AQ76" s="321"/>
      <c r="AR76" s="321"/>
      <c r="AS76" s="321"/>
      <c r="AT76" s="321"/>
      <c r="AU76" s="321"/>
      <c r="AV76" s="321"/>
      <c r="AW76" s="321"/>
      <c r="AX76" s="321"/>
      <c r="AY76" s="321"/>
      <c r="AZ76" s="323" t="str">
        <f>IF(AB76=SUMIFS('様式1-3'!$AD:$AD,'様式1-3'!$Z:$Z,AZ$50,'様式1-3'!$AA:$AA,$AG76,'様式1-3'!$AC:$AC,"元請"),"OK","不一致")</f>
        <v>OK</v>
      </c>
      <c r="BA76" s="325" t="str">
        <f>IF(AC76=SUMIFS('様式1-3'!$AD:$AD,'様式1-3'!$Z:$Z,BA$50,'様式1-3'!$AA:$AA,$AG76,'様式1-3'!$AC:$AC,"元請"),"OK","不一致")</f>
        <v>OK</v>
      </c>
      <c r="BB76" s="113">
        <f t="shared" si="6"/>
        <v>0</v>
      </c>
    </row>
    <row r="77" spans="2:54" ht="24" customHeight="1" x14ac:dyDescent="0.15">
      <c r="B77" s="708" t="s">
        <v>204</v>
      </c>
      <c r="C77" s="709"/>
      <c r="D77" s="709"/>
      <c r="E77" s="710"/>
      <c r="F77" s="111"/>
      <c r="G77" s="111"/>
      <c r="H77" s="111"/>
      <c r="I77" s="164"/>
      <c r="J77" s="164"/>
      <c r="K77" s="111"/>
      <c r="L77" s="111"/>
      <c r="M77" s="111"/>
      <c r="N77" s="111"/>
      <c r="O77" s="111"/>
      <c r="P77" s="111"/>
      <c r="Q77" s="111"/>
      <c r="R77" s="111"/>
      <c r="S77" s="684"/>
      <c r="T77" s="685"/>
      <c r="U77" s="684"/>
      <c r="V77" s="685"/>
      <c r="W77" s="111"/>
      <c r="X77" s="684"/>
      <c r="Y77" s="685"/>
      <c r="Z77" s="684"/>
      <c r="AA77" s="685"/>
      <c r="AB77" s="112"/>
      <c r="AC77" s="167"/>
      <c r="AD77" s="113">
        <f t="shared" si="5"/>
        <v>0</v>
      </c>
      <c r="AG77" s="312" t="s">
        <v>204</v>
      </c>
      <c r="AH77" s="321"/>
      <c r="AI77" s="321"/>
      <c r="AJ77" s="321"/>
      <c r="AK77" s="323" t="str">
        <f>IF(I77=SUMIFS('様式1-3'!$AD:$AD,'様式1-3'!$Z:$Z,AK$50,'様式1-3'!$AA:$AA,$AG77,'様式1-3'!$AC:$AC,"元請"),"OK","不一致")</f>
        <v>OK</v>
      </c>
      <c r="AL77" s="323" t="str">
        <f>IF(J77=SUMIFS('様式1-3'!$AD:$AD,'様式1-3'!$Z:$Z,AL$50,'様式1-3'!$AA:$AA,$AG77,'様式1-3'!$AC:$AC,"元請"),"OK","不一致")</f>
        <v>OK</v>
      </c>
      <c r="AM77" s="321"/>
      <c r="AN77" s="321"/>
      <c r="AO77" s="321"/>
      <c r="AP77" s="321"/>
      <c r="AQ77" s="321"/>
      <c r="AR77" s="321"/>
      <c r="AS77" s="321"/>
      <c r="AT77" s="321"/>
      <c r="AU77" s="321"/>
      <c r="AV77" s="321"/>
      <c r="AW77" s="321"/>
      <c r="AX77" s="321"/>
      <c r="AY77" s="321"/>
      <c r="AZ77" s="321"/>
      <c r="BA77" s="325" t="str">
        <f>IF(AC77=SUMIFS('様式1-3'!$AD:$AD,'様式1-3'!$Z:$Z,BA$50,'様式1-3'!$AA:$AA,$AG77,'様式1-3'!$AC:$AC,"元請"),"OK","不一致")</f>
        <v>OK</v>
      </c>
      <c r="BB77" s="113">
        <f t="shared" si="6"/>
        <v>0</v>
      </c>
    </row>
    <row r="78" spans="2:54" ht="24" customHeight="1" x14ac:dyDescent="0.15">
      <c r="B78" s="708" t="s">
        <v>205</v>
      </c>
      <c r="C78" s="709"/>
      <c r="D78" s="709"/>
      <c r="E78" s="710"/>
      <c r="F78" s="114"/>
      <c r="G78" s="114"/>
      <c r="H78" s="114"/>
      <c r="I78" s="114"/>
      <c r="J78" s="114"/>
      <c r="K78" s="114"/>
      <c r="L78" s="114"/>
      <c r="M78" s="114"/>
      <c r="N78" s="114"/>
      <c r="O78" s="114"/>
      <c r="P78" s="114"/>
      <c r="Q78" s="166"/>
      <c r="R78" s="114"/>
      <c r="S78" s="684"/>
      <c r="T78" s="685"/>
      <c r="U78" s="684"/>
      <c r="V78" s="685"/>
      <c r="W78" s="114"/>
      <c r="X78" s="684"/>
      <c r="Y78" s="685"/>
      <c r="Z78" s="684"/>
      <c r="AA78" s="685"/>
      <c r="AB78" s="115"/>
      <c r="AC78" s="167"/>
      <c r="AD78" s="113">
        <f t="shared" si="5"/>
        <v>0</v>
      </c>
      <c r="AG78" s="312" t="s">
        <v>205</v>
      </c>
      <c r="AH78" s="321"/>
      <c r="AI78" s="321"/>
      <c r="AJ78" s="321"/>
      <c r="AK78" s="321"/>
      <c r="AL78" s="321"/>
      <c r="AM78" s="321"/>
      <c r="AN78" s="321"/>
      <c r="AO78" s="321"/>
      <c r="AP78" s="321"/>
      <c r="AQ78" s="321"/>
      <c r="AR78" s="321"/>
      <c r="AS78" s="323" t="str">
        <f>IF(Q78=SUMIFS('様式1-3'!$AD:$AD,'様式1-3'!$Z:$Z,AS$50,'様式1-3'!$AA:$AA,$AG78,'様式1-3'!$AC:$AC,"元請"),"OK","不一致")</f>
        <v>OK</v>
      </c>
      <c r="AT78" s="321"/>
      <c r="AU78" s="321"/>
      <c r="AV78" s="321"/>
      <c r="AW78" s="321"/>
      <c r="AX78" s="321"/>
      <c r="AY78" s="321"/>
      <c r="AZ78" s="321"/>
      <c r="BA78" s="325" t="str">
        <f>IF(AC78=SUMIFS('様式1-3'!$AD:$AD,'様式1-3'!$Z:$Z,BA$50,'様式1-3'!$AA:$AA,$AG78,'様式1-3'!$AC:$AC,"元請"),"OK","不一致")</f>
        <v>OK</v>
      </c>
      <c r="BB78" s="113">
        <f t="shared" si="6"/>
        <v>0</v>
      </c>
    </row>
    <row r="79" spans="2:54" ht="24" customHeight="1" thickBot="1" x14ac:dyDescent="0.2">
      <c r="B79" s="708" t="s">
        <v>206</v>
      </c>
      <c r="C79" s="709"/>
      <c r="D79" s="709"/>
      <c r="E79" s="710"/>
      <c r="F79" s="320"/>
      <c r="G79" s="123"/>
      <c r="H79" s="320"/>
      <c r="I79" s="123"/>
      <c r="J79" s="111"/>
      <c r="K79" s="111"/>
      <c r="L79" s="111"/>
      <c r="M79" s="111"/>
      <c r="N79" s="111"/>
      <c r="O79" s="111"/>
      <c r="P79" s="111"/>
      <c r="Q79" s="124"/>
      <c r="R79" s="111"/>
      <c r="S79" s="684"/>
      <c r="T79" s="685"/>
      <c r="U79" s="684"/>
      <c r="V79" s="685"/>
      <c r="W79" s="111"/>
      <c r="X79" s="684"/>
      <c r="Y79" s="685"/>
      <c r="Z79" s="684"/>
      <c r="AA79" s="685"/>
      <c r="AB79" s="112"/>
      <c r="AC79" s="167"/>
      <c r="AD79" s="113">
        <f t="shared" si="5"/>
        <v>0</v>
      </c>
      <c r="AG79" s="312" t="s">
        <v>206</v>
      </c>
      <c r="AH79" s="327" t="str">
        <f>IF(F79=SUMIFS('様式1-3'!$AD:$AD,'様式1-3'!$Z:$Z,AH$50,'様式1-3'!$AA:$AA,$AG79,'様式1-3'!$AC:$AC,"元請"),"OK","不一致")</f>
        <v>OK</v>
      </c>
      <c r="AI79" s="322"/>
      <c r="AJ79" s="327" t="str">
        <f>IF(H79=SUMIFS('様式1-3'!$AD:$AD,'様式1-3'!$Z:$Z,AJ$50,'様式1-3'!$AA:$AA,$AG79,'様式1-3'!$AC:$AC,"元請"),"OK","不一致")</f>
        <v>OK</v>
      </c>
      <c r="AK79" s="322"/>
      <c r="AL79" s="322"/>
      <c r="AM79" s="322"/>
      <c r="AN79" s="322"/>
      <c r="AO79" s="322"/>
      <c r="AP79" s="322"/>
      <c r="AQ79" s="322"/>
      <c r="AR79" s="322"/>
      <c r="AS79" s="328"/>
      <c r="AT79" s="322"/>
      <c r="AU79" s="322"/>
      <c r="AV79" s="322"/>
      <c r="AW79" s="322"/>
      <c r="AX79" s="322"/>
      <c r="AY79" s="322"/>
      <c r="AZ79" s="322"/>
      <c r="BA79" s="325" t="str">
        <f>IF(AC79=SUMIFS('様式1-3'!$AD:$AD,'様式1-3'!$Z:$Z,BA$50,'様式1-3'!$AA:$AA,$AG79,'様式1-3'!$AC:$AC,"元請"),"OK","不一致")</f>
        <v>OK</v>
      </c>
      <c r="BB79" s="113">
        <f t="shared" si="6"/>
        <v>0</v>
      </c>
    </row>
    <row r="80" spans="2:54" ht="21.75" customHeight="1" thickTop="1" thickBot="1" x14ac:dyDescent="0.2">
      <c r="B80" s="718" t="s">
        <v>167</v>
      </c>
      <c r="C80" s="719"/>
      <c r="D80" s="719"/>
      <c r="E80" s="720"/>
      <c r="F80" s="116">
        <f t="shared" ref="F80:AC80" si="7">SUM(F51:F79)</f>
        <v>0</v>
      </c>
      <c r="G80" s="116">
        <f t="shared" si="7"/>
        <v>0</v>
      </c>
      <c r="H80" s="116">
        <f t="shared" si="7"/>
        <v>0</v>
      </c>
      <c r="I80" s="116">
        <f t="shared" si="7"/>
        <v>0</v>
      </c>
      <c r="J80" s="116">
        <f t="shared" si="7"/>
        <v>0</v>
      </c>
      <c r="K80" s="116">
        <f t="shared" si="7"/>
        <v>0</v>
      </c>
      <c r="L80" s="116">
        <f t="shared" si="7"/>
        <v>0</v>
      </c>
      <c r="M80" s="116">
        <f t="shared" si="7"/>
        <v>0</v>
      </c>
      <c r="N80" s="116">
        <f t="shared" si="7"/>
        <v>0</v>
      </c>
      <c r="O80" s="116">
        <f t="shared" si="7"/>
        <v>0</v>
      </c>
      <c r="P80" s="116">
        <f t="shared" si="7"/>
        <v>0</v>
      </c>
      <c r="Q80" s="116">
        <f t="shared" si="7"/>
        <v>0</v>
      </c>
      <c r="R80" s="116">
        <f t="shared" si="7"/>
        <v>0</v>
      </c>
      <c r="S80" s="680">
        <f t="shared" si="7"/>
        <v>0</v>
      </c>
      <c r="T80" s="681"/>
      <c r="U80" s="680">
        <f t="shared" si="7"/>
        <v>0</v>
      </c>
      <c r="V80" s="681"/>
      <c r="W80" s="116">
        <f t="shared" si="7"/>
        <v>0</v>
      </c>
      <c r="X80" s="680">
        <f t="shared" si="7"/>
        <v>0</v>
      </c>
      <c r="Y80" s="681"/>
      <c r="Z80" s="680">
        <f t="shared" si="7"/>
        <v>0</v>
      </c>
      <c r="AA80" s="681"/>
      <c r="AB80" s="116">
        <f t="shared" si="7"/>
        <v>0</v>
      </c>
      <c r="AC80" s="117">
        <f t="shared" si="7"/>
        <v>0</v>
      </c>
      <c r="AD80" s="118"/>
      <c r="AG80" s="291" t="s">
        <v>167</v>
      </c>
      <c r="AH80" s="116">
        <f t="shared" ref="AH80:AU80" si="8">SUM(AH51:AH79)</f>
        <v>0</v>
      </c>
      <c r="AI80" s="116">
        <f t="shared" si="8"/>
        <v>0</v>
      </c>
      <c r="AJ80" s="116">
        <f t="shared" si="8"/>
        <v>0</v>
      </c>
      <c r="AK80" s="116">
        <f t="shared" si="8"/>
        <v>0</v>
      </c>
      <c r="AL80" s="116">
        <f t="shared" si="8"/>
        <v>0</v>
      </c>
      <c r="AM80" s="116">
        <f t="shared" si="8"/>
        <v>0</v>
      </c>
      <c r="AN80" s="116">
        <f t="shared" si="8"/>
        <v>0</v>
      </c>
      <c r="AO80" s="116">
        <f t="shared" si="8"/>
        <v>0</v>
      </c>
      <c r="AP80" s="116">
        <f t="shared" si="8"/>
        <v>0</v>
      </c>
      <c r="AQ80" s="116">
        <f t="shared" si="8"/>
        <v>0</v>
      </c>
      <c r="AR80" s="116">
        <f t="shared" si="8"/>
        <v>0</v>
      </c>
      <c r="AS80" s="116">
        <f t="shared" si="8"/>
        <v>0</v>
      </c>
      <c r="AT80" s="116">
        <f t="shared" si="8"/>
        <v>0</v>
      </c>
      <c r="AU80" s="292">
        <f t="shared" si="8"/>
        <v>0</v>
      </c>
      <c r="AV80" s="292">
        <f t="shared" ref="AV80:BA80" si="9">SUM(AV51:AV79)</f>
        <v>0</v>
      </c>
      <c r="AW80" s="116">
        <f t="shared" si="9"/>
        <v>0</v>
      </c>
      <c r="AX80" s="292">
        <f t="shared" si="9"/>
        <v>0</v>
      </c>
      <c r="AY80" s="292">
        <f t="shared" si="9"/>
        <v>0</v>
      </c>
      <c r="AZ80" s="116">
        <f t="shared" si="9"/>
        <v>0</v>
      </c>
      <c r="BA80" s="117">
        <f t="shared" si="9"/>
        <v>0</v>
      </c>
      <c r="BB80" s="118"/>
    </row>
    <row r="81" spans="2:54" s="126" customFormat="1" ht="8.25" customHeight="1" x14ac:dyDescent="0.15">
      <c r="B81" s="86"/>
      <c r="C81" s="86"/>
      <c r="D81" s="86"/>
      <c r="E81" s="86"/>
      <c r="F81" s="125"/>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row>
    <row r="82" spans="2:54" s="126" customFormat="1" ht="13.5" customHeight="1" x14ac:dyDescent="0.15">
      <c r="B82" s="121" t="s">
        <v>176</v>
      </c>
      <c r="C82" s="121"/>
      <c r="D82" s="121"/>
      <c r="E82" s="121"/>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row>
    <row r="83" spans="2:54" s="126" customFormat="1" ht="13.5" customHeight="1" x14ac:dyDescent="0.15">
      <c r="B83" s="86" t="s">
        <v>177</v>
      </c>
      <c r="C83" s="86"/>
      <c r="D83" s="86"/>
      <c r="E83" s="86"/>
      <c r="F83" s="127"/>
    </row>
    <row r="84" spans="2:54" ht="13.5" customHeight="1" x14ac:dyDescent="0.15">
      <c r="B84" s="86" t="s">
        <v>178</v>
      </c>
      <c r="C84" s="86"/>
      <c r="D84" s="86"/>
      <c r="E84" s="86"/>
      <c r="F84" s="127"/>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row>
    <row r="85" spans="2:54" ht="13.5" customHeight="1" x14ac:dyDescent="0.15">
      <c r="B85" s="86" t="s">
        <v>179</v>
      </c>
      <c r="C85" s="86"/>
      <c r="D85" s="86"/>
      <c r="E85" s="86"/>
      <c r="F85" s="127"/>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row>
    <row r="87" spans="2:54" ht="19.5" customHeight="1" x14ac:dyDescent="0.15">
      <c r="B87" s="86" t="s">
        <v>180</v>
      </c>
      <c r="C87" s="120"/>
      <c r="D87" s="120"/>
      <c r="E87" s="120"/>
      <c r="F87" s="120"/>
      <c r="G87" s="120"/>
      <c r="H87" s="120"/>
      <c r="L87" s="666" t="s">
        <v>382</v>
      </c>
      <c r="M87" s="666"/>
      <c r="N87" s="666"/>
      <c r="O87" s="666"/>
      <c r="P87" s="666"/>
      <c r="Q87" s="666"/>
      <c r="R87" s="666"/>
      <c r="S87" s="120"/>
      <c r="T87" s="120"/>
      <c r="U87" s="120"/>
      <c r="V87" s="120"/>
      <c r="W87" s="120"/>
      <c r="X87" s="120"/>
      <c r="Y87" s="120"/>
      <c r="Z87" s="120"/>
      <c r="AA87" s="120"/>
      <c r="AB87" s="120"/>
      <c r="AC87" s="120"/>
      <c r="AD87" s="109"/>
    </row>
    <row r="88" spans="2:54" s="86" customFormat="1" ht="20.25" customHeight="1" thickBot="1" x14ac:dyDescent="0.2">
      <c r="B88" s="107"/>
      <c r="C88" s="107"/>
      <c r="D88" s="107"/>
      <c r="E88" s="107"/>
      <c r="F88" s="108"/>
      <c r="G88" s="108"/>
      <c r="H88" s="108"/>
      <c r="I88" s="108"/>
      <c r="J88" s="108"/>
      <c r="K88" s="108"/>
      <c r="L88" s="108"/>
      <c r="M88" s="108"/>
      <c r="N88" s="108"/>
      <c r="O88" s="108"/>
      <c r="P88" s="108"/>
      <c r="Q88" s="108"/>
      <c r="R88" s="162" t="s">
        <v>217</v>
      </c>
      <c r="S88" s="214"/>
      <c r="T88" s="215" t="s">
        <v>267</v>
      </c>
      <c r="U88" s="214"/>
      <c r="V88" s="216" t="s">
        <v>244</v>
      </c>
      <c r="W88" s="161" t="s">
        <v>218</v>
      </c>
      <c r="X88" s="214"/>
      <c r="Y88" s="215" t="s">
        <v>267</v>
      </c>
      <c r="Z88" s="214"/>
      <c r="AA88" s="216" t="s">
        <v>244</v>
      </c>
      <c r="AB88" s="714" t="s">
        <v>142</v>
      </c>
      <c r="AC88" s="714"/>
      <c r="AD88" s="714"/>
    </row>
    <row r="89" spans="2:54" s="86" customFormat="1" ht="18" customHeight="1" x14ac:dyDescent="0.15">
      <c r="B89" s="139"/>
      <c r="C89" s="134"/>
      <c r="D89" s="692" t="s">
        <v>182</v>
      </c>
      <c r="E89" s="693"/>
      <c r="F89" s="131">
        <v>1</v>
      </c>
      <c r="G89" s="91">
        <v>2</v>
      </c>
      <c r="H89" s="91">
        <v>3</v>
      </c>
      <c r="I89" s="131">
        <v>4</v>
      </c>
      <c r="J89" s="131">
        <v>5</v>
      </c>
      <c r="K89" s="131">
        <v>6</v>
      </c>
      <c r="L89" s="131">
        <v>7</v>
      </c>
      <c r="M89" s="131">
        <v>8</v>
      </c>
      <c r="N89" s="131">
        <v>9</v>
      </c>
      <c r="O89" s="131">
        <v>10</v>
      </c>
      <c r="P89" s="131">
        <v>11</v>
      </c>
      <c r="Q89" s="131">
        <v>12</v>
      </c>
      <c r="R89" s="131">
        <v>13</v>
      </c>
      <c r="S89" s="706">
        <v>14</v>
      </c>
      <c r="T89" s="707"/>
      <c r="U89" s="706">
        <v>15</v>
      </c>
      <c r="V89" s="707"/>
      <c r="W89" s="131">
        <v>16</v>
      </c>
      <c r="X89" s="706">
        <v>17</v>
      </c>
      <c r="Y89" s="707"/>
      <c r="Z89" s="706">
        <v>18</v>
      </c>
      <c r="AA89" s="707"/>
      <c r="AB89" s="132">
        <v>20</v>
      </c>
      <c r="AC89" s="715" t="s">
        <v>143</v>
      </c>
      <c r="AD89" s="133"/>
      <c r="AG89" s="750" t="s">
        <v>385</v>
      </c>
      <c r="AH89" s="750"/>
      <c r="AI89" s="750"/>
      <c r="AJ89" s="750"/>
      <c r="AK89" s="750"/>
      <c r="AL89" s="750"/>
      <c r="AM89" s="750"/>
      <c r="AN89" s="750"/>
    </row>
    <row r="90" spans="2:54" ht="18" customHeight="1" thickBot="1" x14ac:dyDescent="0.2">
      <c r="B90" s="135"/>
      <c r="C90" s="138"/>
      <c r="D90" s="694"/>
      <c r="E90" s="695"/>
      <c r="F90" s="690" t="s">
        <v>144</v>
      </c>
      <c r="G90" s="690" t="s">
        <v>145</v>
      </c>
      <c r="H90" s="690" t="s">
        <v>146</v>
      </c>
      <c r="I90" s="690" t="s">
        <v>147</v>
      </c>
      <c r="J90" s="690" t="s">
        <v>175</v>
      </c>
      <c r="K90" s="690" t="s">
        <v>148</v>
      </c>
      <c r="L90" s="700" t="s">
        <v>149</v>
      </c>
      <c r="M90" s="690" t="s">
        <v>150</v>
      </c>
      <c r="N90" s="690" t="s">
        <v>151</v>
      </c>
      <c r="O90" s="690" t="s">
        <v>152</v>
      </c>
      <c r="P90" s="690" t="s">
        <v>153</v>
      </c>
      <c r="Q90" s="690" t="s">
        <v>154</v>
      </c>
      <c r="R90" s="690" t="s">
        <v>155</v>
      </c>
      <c r="S90" s="702" t="s">
        <v>156</v>
      </c>
      <c r="T90" s="703"/>
      <c r="U90" s="702" t="s">
        <v>157</v>
      </c>
      <c r="V90" s="703"/>
      <c r="W90" s="690" t="s">
        <v>158</v>
      </c>
      <c r="X90" s="702" t="s">
        <v>159</v>
      </c>
      <c r="Y90" s="703"/>
      <c r="Z90" s="702" t="s">
        <v>160</v>
      </c>
      <c r="AA90" s="703"/>
      <c r="AB90" s="690" t="s">
        <v>161</v>
      </c>
      <c r="AC90" s="716"/>
      <c r="AD90" s="717" t="s">
        <v>162</v>
      </c>
      <c r="AG90" s="751"/>
      <c r="AH90" s="751"/>
      <c r="AI90" s="751"/>
      <c r="AJ90" s="751"/>
      <c r="AK90" s="751"/>
      <c r="AL90" s="751"/>
      <c r="AM90" s="751"/>
      <c r="AN90" s="751"/>
    </row>
    <row r="91" spans="2:54" ht="18" customHeight="1" thickBot="1" x14ac:dyDescent="0.2">
      <c r="B91" s="696" t="s">
        <v>163</v>
      </c>
      <c r="C91" s="697"/>
      <c r="D91" s="137"/>
      <c r="E91" s="130"/>
      <c r="F91" s="690"/>
      <c r="G91" s="690"/>
      <c r="H91" s="690"/>
      <c r="I91" s="690"/>
      <c r="J91" s="690"/>
      <c r="K91" s="690"/>
      <c r="L91" s="700"/>
      <c r="M91" s="690"/>
      <c r="N91" s="690"/>
      <c r="O91" s="690"/>
      <c r="P91" s="690"/>
      <c r="Q91" s="690"/>
      <c r="R91" s="690"/>
      <c r="S91" s="702"/>
      <c r="T91" s="703"/>
      <c r="U91" s="702"/>
      <c r="V91" s="703"/>
      <c r="W91" s="690"/>
      <c r="X91" s="702"/>
      <c r="Y91" s="703"/>
      <c r="Z91" s="702"/>
      <c r="AA91" s="703"/>
      <c r="AB91" s="690"/>
      <c r="AC91" s="716"/>
      <c r="AD91" s="717"/>
      <c r="AG91" s="313" t="s">
        <v>377</v>
      </c>
      <c r="AH91" s="131">
        <v>1</v>
      </c>
      <c r="AI91" s="91">
        <v>2</v>
      </c>
      <c r="AJ91" s="91">
        <v>3</v>
      </c>
      <c r="AK91" s="131">
        <v>4</v>
      </c>
      <c r="AL91" s="131">
        <v>5</v>
      </c>
      <c r="AM91" s="131">
        <v>6</v>
      </c>
      <c r="AN91" s="131">
        <v>7</v>
      </c>
      <c r="AO91" s="131">
        <v>8</v>
      </c>
      <c r="AP91" s="131">
        <v>9</v>
      </c>
      <c r="AQ91" s="131">
        <v>10</v>
      </c>
      <c r="AR91" s="131">
        <v>11</v>
      </c>
      <c r="AS91" s="131">
        <v>12</v>
      </c>
      <c r="AT91" s="131">
        <v>13</v>
      </c>
      <c r="AU91" s="294">
        <v>14</v>
      </c>
      <c r="AV91" s="294">
        <v>15</v>
      </c>
      <c r="AW91" s="131">
        <v>16</v>
      </c>
      <c r="AX91" s="294">
        <v>17</v>
      </c>
      <c r="AY91" s="294">
        <v>18</v>
      </c>
      <c r="AZ91" s="132">
        <v>20</v>
      </c>
      <c r="BA91" s="311"/>
      <c r="BB91" s="314"/>
    </row>
    <row r="92" spans="2:54" ht="18" customHeight="1" x14ac:dyDescent="0.15">
      <c r="B92" s="698" t="s">
        <v>164</v>
      </c>
      <c r="C92" s="699"/>
      <c r="D92" s="699"/>
      <c r="E92" s="136"/>
      <c r="F92" s="691"/>
      <c r="G92" s="691"/>
      <c r="H92" s="691"/>
      <c r="I92" s="691"/>
      <c r="J92" s="691"/>
      <c r="K92" s="691"/>
      <c r="L92" s="701"/>
      <c r="M92" s="691"/>
      <c r="N92" s="691"/>
      <c r="O92" s="691"/>
      <c r="P92" s="691"/>
      <c r="Q92" s="691"/>
      <c r="R92" s="691"/>
      <c r="S92" s="704"/>
      <c r="T92" s="705"/>
      <c r="U92" s="704"/>
      <c r="V92" s="705"/>
      <c r="W92" s="691"/>
      <c r="X92" s="704"/>
      <c r="Y92" s="705"/>
      <c r="Z92" s="704"/>
      <c r="AA92" s="705"/>
      <c r="AB92" s="691"/>
      <c r="AC92" s="716"/>
      <c r="AD92" s="717"/>
      <c r="AG92" s="317" t="s">
        <v>164</v>
      </c>
      <c r="AH92" s="309" t="s">
        <v>309</v>
      </c>
      <c r="AI92" s="309" t="s">
        <v>191</v>
      </c>
      <c r="AJ92" s="309" t="s">
        <v>146</v>
      </c>
      <c r="AK92" s="309" t="s">
        <v>310</v>
      </c>
      <c r="AL92" s="309" t="s">
        <v>311</v>
      </c>
      <c r="AM92" s="309" t="s">
        <v>312</v>
      </c>
      <c r="AN92" s="310" t="s">
        <v>313</v>
      </c>
      <c r="AO92" s="309" t="s">
        <v>314</v>
      </c>
      <c r="AP92" s="309" t="s">
        <v>151</v>
      </c>
      <c r="AQ92" s="309" t="s">
        <v>315</v>
      </c>
      <c r="AR92" s="309" t="s">
        <v>316</v>
      </c>
      <c r="AS92" s="309" t="s">
        <v>205</v>
      </c>
      <c r="AT92" s="309" t="s">
        <v>308</v>
      </c>
      <c r="AU92" s="308" t="s">
        <v>317</v>
      </c>
      <c r="AV92" s="308" t="s">
        <v>318</v>
      </c>
      <c r="AW92" s="309" t="s">
        <v>200</v>
      </c>
      <c r="AX92" s="308" t="s">
        <v>201</v>
      </c>
      <c r="AY92" s="308" t="s">
        <v>319</v>
      </c>
      <c r="AZ92" s="309" t="s">
        <v>203</v>
      </c>
      <c r="BA92" s="318" t="s">
        <v>143</v>
      </c>
      <c r="BB92" s="319" t="s">
        <v>162</v>
      </c>
    </row>
    <row r="93" spans="2:54" ht="24" customHeight="1" x14ac:dyDescent="0.15">
      <c r="B93" s="688" t="s">
        <v>207</v>
      </c>
      <c r="C93" s="689"/>
      <c r="D93" s="689"/>
      <c r="E93" s="689"/>
      <c r="F93" s="163"/>
      <c r="G93" s="140"/>
      <c r="H93" s="140"/>
      <c r="I93" s="140"/>
      <c r="J93" s="140"/>
      <c r="K93" s="140"/>
      <c r="L93" s="163"/>
      <c r="M93" s="140"/>
      <c r="N93" s="140"/>
      <c r="O93" s="163"/>
      <c r="P93" s="163"/>
      <c r="Q93" s="140"/>
      <c r="R93" s="140"/>
      <c r="S93" s="676"/>
      <c r="T93" s="677"/>
      <c r="U93" s="676"/>
      <c r="V93" s="677"/>
      <c r="W93" s="140"/>
      <c r="X93" s="676"/>
      <c r="Y93" s="677"/>
      <c r="Z93" s="682"/>
      <c r="AA93" s="683"/>
      <c r="AB93" s="141"/>
      <c r="AC93" s="167"/>
      <c r="AD93" s="113">
        <f t="shared" ref="AD93:AD117" si="10">SUM(F93:AC93)</f>
        <v>0</v>
      </c>
      <c r="AG93" s="315" t="s">
        <v>207</v>
      </c>
      <c r="AH93" s="323" t="str">
        <f>IF(F93=SUMIFS('様式1-3 (2)'!$AD:$AD,'様式1-3 (2)'!$Z:$Z,AH$50,'様式1-3 (2)'!$AA:$AA,$AG93,'様式1-3 (2)'!$AC:$AC,"元請"),"OK","不一致")</f>
        <v>OK</v>
      </c>
      <c r="AI93" s="321"/>
      <c r="AJ93" s="321"/>
      <c r="AK93" s="321"/>
      <c r="AL93" s="321"/>
      <c r="AM93" s="321"/>
      <c r="AN93" s="323" t="str">
        <f>IF(L93=SUMIFS('様式1-3 (2)'!$AD:$AD,'様式1-3 (2)'!$Z:$Z,AN$50,'様式1-3 (2)'!$AA:$AA,$AG93,'様式1-3 (2)'!$AC:$AC,"元請"),"OK","不一致")</f>
        <v>OK</v>
      </c>
      <c r="AO93" s="321"/>
      <c r="AP93" s="321"/>
      <c r="AQ93" s="323" t="str">
        <f>IF(O93=SUMIFS('様式1-3 (2)'!$AD:$AD,'様式1-3 (2)'!$Z:$Z,AQ$50,'様式1-3 (2)'!$AA:$AA,$AG93,'様式1-3 (2)'!$AC:$AC,"元請"),"OK","不一致")</f>
        <v>OK</v>
      </c>
      <c r="AR93" s="323" t="str">
        <f>IF(P93=SUMIFS('様式1-3 (2)'!$AD:$AD,'様式1-3 (2)'!$Z:$Z,AR$50,'様式1-3 (2)'!$AA:$AA,$AG93,'様式1-3 (2)'!$AC:$AC,"元請"),"OK","不一致")</f>
        <v>OK</v>
      </c>
      <c r="AS93" s="321"/>
      <c r="AT93" s="321"/>
      <c r="AU93" s="321"/>
      <c r="AV93" s="321"/>
      <c r="AW93" s="321"/>
      <c r="AX93" s="321"/>
      <c r="AY93" s="293" t="str">
        <f>IF(Z93=SUMIFS('様式1-3 (2)'!$AD:$AD,'様式1-3 (2)'!$Z:$Z,AY$50,'様式1-3 (2)'!$AA:$AA,$AG93,'様式1-3 (2)'!$AC:$AC,"元請"),"OK","不一致")</f>
        <v>OK</v>
      </c>
      <c r="AZ93" s="321"/>
      <c r="BA93" s="324" t="str">
        <f>IF(AC93=SUMIFS('様式1-3 (2)'!$AD:$AD,'様式1-3 (2)'!$Z:$Z,BA$50,'様式1-3 (2)'!$AA:$AA,$AG93,'様式1-3 (2)'!$AC:$AC,"元請"),"OK","不一致")</f>
        <v>OK</v>
      </c>
      <c r="BB93" s="316">
        <f t="shared" ref="BB93:BB105" si="11">SUM(AH93:BA93)</f>
        <v>0</v>
      </c>
    </row>
    <row r="94" spans="2:54" ht="24" customHeight="1" x14ac:dyDescent="0.15">
      <c r="B94" s="711" t="s">
        <v>208</v>
      </c>
      <c r="C94" s="712"/>
      <c r="D94" s="712"/>
      <c r="E94" s="713"/>
      <c r="F94" s="111"/>
      <c r="G94" s="111"/>
      <c r="H94" s="164"/>
      <c r="I94" s="111"/>
      <c r="J94" s="111"/>
      <c r="K94" s="111"/>
      <c r="L94" s="111"/>
      <c r="M94" s="111"/>
      <c r="N94" s="111"/>
      <c r="O94" s="111"/>
      <c r="P94" s="111"/>
      <c r="Q94" s="111"/>
      <c r="R94" s="111"/>
      <c r="S94" s="676"/>
      <c r="T94" s="677"/>
      <c r="U94" s="676"/>
      <c r="V94" s="677"/>
      <c r="W94" s="111"/>
      <c r="X94" s="676"/>
      <c r="Y94" s="677"/>
      <c r="Z94" s="676"/>
      <c r="AA94" s="677"/>
      <c r="AB94" s="112"/>
      <c r="AC94" s="167"/>
      <c r="AD94" s="113">
        <f t="shared" si="10"/>
        <v>0</v>
      </c>
      <c r="AG94" s="312" t="s">
        <v>208</v>
      </c>
      <c r="AH94" s="321"/>
      <c r="AI94" s="321"/>
      <c r="AJ94" s="323" t="str">
        <f>IF(H94=SUMIFS('様式1-3 (2)'!$AD:$AD,'様式1-3 (2)'!$Z:$Z,AJ$50,'様式1-3 (2)'!$AA:$AA,$AG94,'様式1-3 (2)'!$AC:$AC,"元請"),"OK","不一致")</f>
        <v>OK</v>
      </c>
      <c r="AK94" s="321"/>
      <c r="AL94" s="321"/>
      <c r="AM94" s="321"/>
      <c r="AN94" s="321"/>
      <c r="AO94" s="321"/>
      <c r="AP94" s="321"/>
      <c r="AQ94" s="321"/>
      <c r="AR94" s="321"/>
      <c r="AS94" s="321"/>
      <c r="AT94" s="321"/>
      <c r="AU94" s="321"/>
      <c r="AV94" s="321"/>
      <c r="AW94" s="321"/>
      <c r="AX94" s="321"/>
      <c r="AY94" s="321"/>
      <c r="AZ94" s="321"/>
      <c r="BA94" s="325" t="str">
        <f>IF(AC94=SUMIFS('様式1-3 (2)'!$AD:$AD,'様式1-3 (2)'!$Z:$Z,BA$50,'様式1-3 (2)'!$AA:$AA,$AG94,'様式1-3 (2)'!$AC:$AC,"元請"),"OK","不一致")</f>
        <v>OK</v>
      </c>
      <c r="BB94" s="113">
        <f t="shared" si="11"/>
        <v>0</v>
      </c>
    </row>
    <row r="95" spans="2:54" ht="24" customHeight="1" x14ac:dyDescent="0.15">
      <c r="B95" s="708" t="s">
        <v>165</v>
      </c>
      <c r="C95" s="709"/>
      <c r="D95" s="709"/>
      <c r="E95" s="710"/>
      <c r="F95" s="111"/>
      <c r="G95" s="111"/>
      <c r="H95" s="164"/>
      <c r="I95" s="111"/>
      <c r="J95" s="111"/>
      <c r="K95" s="111"/>
      <c r="L95" s="111"/>
      <c r="M95" s="111"/>
      <c r="N95" s="111"/>
      <c r="O95" s="111"/>
      <c r="P95" s="111"/>
      <c r="Q95" s="111"/>
      <c r="R95" s="111"/>
      <c r="S95" s="676"/>
      <c r="T95" s="677"/>
      <c r="U95" s="676"/>
      <c r="V95" s="677"/>
      <c r="W95" s="111"/>
      <c r="X95" s="676"/>
      <c r="Y95" s="677"/>
      <c r="Z95" s="676"/>
      <c r="AA95" s="677"/>
      <c r="AB95" s="112"/>
      <c r="AC95" s="167"/>
      <c r="AD95" s="113">
        <f t="shared" si="10"/>
        <v>0</v>
      </c>
      <c r="AG95" s="312" t="s">
        <v>165</v>
      </c>
      <c r="AH95" s="321"/>
      <c r="AI95" s="321"/>
      <c r="AJ95" s="323" t="str">
        <f>IF(H95=SUMIFS('様式1-3 (2)'!$AD:$AD,'様式1-3 (2)'!$Z:$Z,AJ$50,'様式1-3 (2)'!$AA:$AA,$AG95,'様式1-3 (2)'!$AC:$AC,"元請"),"OK","不一致")</f>
        <v>OK</v>
      </c>
      <c r="AK95" s="321"/>
      <c r="AL95" s="321"/>
      <c r="AM95" s="321"/>
      <c r="AN95" s="321"/>
      <c r="AO95" s="321"/>
      <c r="AP95" s="321"/>
      <c r="AQ95" s="321"/>
      <c r="AR95" s="321"/>
      <c r="AS95" s="321"/>
      <c r="AT95" s="321"/>
      <c r="AU95" s="321"/>
      <c r="AV95" s="321"/>
      <c r="AW95" s="321"/>
      <c r="AX95" s="321"/>
      <c r="AY95" s="321"/>
      <c r="AZ95" s="321"/>
      <c r="BA95" s="325" t="str">
        <f>IF(AC95=SUMIFS('様式1-3 (2)'!$AD:$AD,'様式1-3 (2)'!$Z:$Z,BA$50,'様式1-3 (2)'!$AA:$AA,$AG95,'様式1-3 (2)'!$AC:$AC,"元請"),"OK","不一致")</f>
        <v>OK</v>
      </c>
      <c r="BB95" s="113">
        <f t="shared" si="11"/>
        <v>0</v>
      </c>
    </row>
    <row r="96" spans="2:54" ht="24" customHeight="1" x14ac:dyDescent="0.15">
      <c r="B96" s="708" t="s">
        <v>166</v>
      </c>
      <c r="C96" s="709"/>
      <c r="D96" s="709"/>
      <c r="E96" s="710"/>
      <c r="F96" s="111"/>
      <c r="G96" s="111"/>
      <c r="H96" s="164"/>
      <c r="I96" s="111"/>
      <c r="J96" s="111"/>
      <c r="K96" s="111"/>
      <c r="L96" s="111"/>
      <c r="M96" s="111"/>
      <c r="N96" s="111"/>
      <c r="O96" s="111"/>
      <c r="P96" s="111"/>
      <c r="Q96" s="111"/>
      <c r="R96" s="111"/>
      <c r="S96" s="676"/>
      <c r="T96" s="677"/>
      <c r="U96" s="676"/>
      <c r="V96" s="677"/>
      <c r="W96" s="111"/>
      <c r="X96" s="676"/>
      <c r="Y96" s="677"/>
      <c r="Z96" s="676"/>
      <c r="AA96" s="677"/>
      <c r="AB96" s="112"/>
      <c r="AC96" s="167"/>
      <c r="AD96" s="113">
        <f t="shared" si="10"/>
        <v>0</v>
      </c>
      <c r="AG96" s="312" t="s">
        <v>166</v>
      </c>
      <c r="AH96" s="321"/>
      <c r="AI96" s="321"/>
      <c r="AJ96" s="323" t="str">
        <f>IF(H96=SUMIFS('様式1-3 (2)'!$AD:$AD,'様式1-3 (2)'!$Z:$Z,AJ$50,'様式1-3 (2)'!$AA:$AA,$AG96,'様式1-3 (2)'!$AC:$AC,"元請"),"OK","不一致")</f>
        <v>OK</v>
      </c>
      <c r="AK96" s="321"/>
      <c r="AL96" s="321"/>
      <c r="AM96" s="321"/>
      <c r="AN96" s="321"/>
      <c r="AO96" s="321"/>
      <c r="AP96" s="321"/>
      <c r="AQ96" s="321"/>
      <c r="AR96" s="321"/>
      <c r="AS96" s="321"/>
      <c r="AT96" s="321"/>
      <c r="AU96" s="321"/>
      <c r="AV96" s="321"/>
      <c r="AW96" s="321"/>
      <c r="AX96" s="321"/>
      <c r="AY96" s="321"/>
      <c r="AZ96" s="321"/>
      <c r="BA96" s="325" t="str">
        <f>IF(AC96=SUMIFS('様式1-3 (2)'!$AD:$AD,'様式1-3 (2)'!$Z:$Z,BA$50,'様式1-3 (2)'!$AA:$AA,$AG96,'様式1-3 (2)'!$AC:$AC,"元請"),"OK","不一致")</f>
        <v>OK</v>
      </c>
      <c r="BB96" s="113">
        <f t="shared" si="11"/>
        <v>0</v>
      </c>
    </row>
    <row r="97" spans="2:54" ht="24" customHeight="1" x14ac:dyDescent="0.15">
      <c r="B97" s="708" t="s">
        <v>183</v>
      </c>
      <c r="C97" s="709"/>
      <c r="D97" s="709"/>
      <c r="E97" s="710"/>
      <c r="F97" s="164"/>
      <c r="G97" s="111"/>
      <c r="H97" s="164"/>
      <c r="I97" s="111"/>
      <c r="J97" s="111"/>
      <c r="K97" s="164"/>
      <c r="L97" s="164"/>
      <c r="M97" s="111"/>
      <c r="N97" s="111"/>
      <c r="O97" s="164"/>
      <c r="P97" s="111"/>
      <c r="Q97" s="111"/>
      <c r="R97" s="111"/>
      <c r="S97" s="676"/>
      <c r="T97" s="677"/>
      <c r="U97" s="676"/>
      <c r="V97" s="677"/>
      <c r="W97" s="111"/>
      <c r="X97" s="676"/>
      <c r="Y97" s="677"/>
      <c r="Z97" s="682"/>
      <c r="AA97" s="683"/>
      <c r="AB97" s="112"/>
      <c r="AC97" s="167"/>
      <c r="AD97" s="113">
        <f t="shared" si="10"/>
        <v>0</v>
      </c>
      <c r="AG97" s="312" t="s">
        <v>183</v>
      </c>
      <c r="AH97" s="323" t="str">
        <f>IF(F97=SUMIFS('様式1-3 (2)'!$AD:$AD,'様式1-3 (2)'!$Z:$Z,AH$50,'様式1-3 (2)'!$AA:$AA,$AG97,'様式1-3 (2)'!$AC:$AC,"元請"),"OK","不一致")</f>
        <v>OK</v>
      </c>
      <c r="AI97" s="321"/>
      <c r="AJ97" s="323" t="str">
        <f>IF(H97=SUMIFS('様式1-3 (2)'!$AD:$AD,'様式1-3 (2)'!$Z:$Z,AJ$50,'様式1-3 (2)'!$AA:$AA,$AG97,'様式1-3 (2)'!$AC:$AC,"元請"),"OK","不一致")</f>
        <v>OK</v>
      </c>
      <c r="AK97" s="321"/>
      <c r="AL97" s="321"/>
      <c r="AM97" s="323" t="str">
        <f>IF(K97=SUMIFS('様式1-3 (2)'!$AD:$AD,'様式1-3 (2)'!$Z:$Z,AM$50,'様式1-3 (2)'!$AA:$AA,$AG97,'様式1-3 (2)'!$AC:$AC,"元請"),"OK","不一致")</f>
        <v>OK</v>
      </c>
      <c r="AN97" s="323" t="str">
        <f>IF(L97=SUMIFS('様式1-3 (2)'!$AD:$AD,'様式1-3 (2)'!$Z:$Z,AN$50,'様式1-3 (2)'!$AA:$AA,$AG97,'様式1-3 (2)'!$AC:$AC,"元請"),"OK","不一致")</f>
        <v>OK</v>
      </c>
      <c r="AO97" s="321"/>
      <c r="AP97" s="321"/>
      <c r="AQ97" s="323" t="str">
        <f>IF(O97=SUMIFS('様式1-3 (2)'!$AD:$AD,'様式1-3 (2)'!$Z:$Z,AQ$50,'様式1-3 (2)'!$AA:$AA,$AG97,'様式1-3 (2)'!$AC:$AC,"元請"),"OK","不一致")</f>
        <v>OK</v>
      </c>
      <c r="AR97" s="321"/>
      <c r="AS97" s="321"/>
      <c r="AT97" s="321"/>
      <c r="AU97" s="321"/>
      <c r="AV97" s="321"/>
      <c r="AW97" s="321"/>
      <c r="AX97" s="321"/>
      <c r="AY97" s="293" t="str">
        <f>IF(Z97=SUMIFS('様式1-3 (2)'!$AD:$AD,'様式1-3 (2)'!$Z:$Z,AY$50,'様式1-3 (2)'!$AA:$AA,$AG97,'様式1-3 (2)'!$AC:$AC,"元請"),"OK","不一致")</f>
        <v>OK</v>
      </c>
      <c r="AZ97" s="321"/>
      <c r="BA97" s="325" t="str">
        <f>IF(AC97=SUMIFS('様式1-3 (2)'!$AD:$AD,'様式1-3 (2)'!$Z:$Z,BA$50,'様式1-3 (2)'!$AA:$AA,$AG97,'様式1-3 (2)'!$AC:$AC,"元請"),"OK","不一致")</f>
        <v>OK</v>
      </c>
      <c r="BB97" s="113">
        <f t="shared" si="11"/>
        <v>0</v>
      </c>
    </row>
    <row r="98" spans="2:54" ht="24" customHeight="1" x14ac:dyDescent="0.15">
      <c r="B98" s="708" t="s">
        <v>184</v>
      </c>
      <c r="C98" s="709"/>
      <c r="D98" s="709"/>
      <c r="E98" s="710"/>
      <c r="F98" s="164"/>
      <c r="G98" s="111"/>
      <c r="H98" s="164"/>
      <c r="I98" s="111"/>
      <c r="J98" s="111"/>
      <c r="K98" s="111"/>
      <c r="L98" s="111"/>
      <c r="M98" s="111"/>
      <c r="N98" s="111"/>
      <c r="O98" s="111"/>
      <c r="P98" s="111"/>
      <c r="Q98" s="111"/>
      <c r="R98" s="111"/>
      <c r="S98" s="676"/>
      <c r="T98" s="677"/>
      <c r="U98" s="676"/>
      <c r="V98" s="677"/>
      <c r="W98" s="111"/>
      <c r="X98" s="676"/>
      <c r="Y98" s="677"/>
      <c r="Z98" s="676"/>
      <c r="AA98" s="677"/>
      <c r="AB98" s="112"/>
      <c r="AC98" s="167"/>
      <c r="AD98" s="113">
        <f t="shared" si="10"/>
        <v>0</v>
      </c>
      <c r="AG98" s="312" t="s">
        <v>184</v>
      </c>
      <c r="AH98" s="323" t="str">
        <f>IF(F98=SUMIFS('様式1-3 (2)'!$AD:$AD,'様式1-3 (2)'!$Z:$Z,AH$50,'様式1-3 (2)'!$AA:$AA,$AG98,'様式1-3 (2)'!$AC:$AC,"元請"),"OK","不一致")</f>
        <v>OK</v>
      </c>
      <c r="AI98" s="321"/>
      <c r="AJ98" s="323" t="str">
        <f>IF(H98=SUMIFS('様式1-3 (2)'!$AD:$AD,'様式1-3 (2)'!$Z:$Z,AJ$50,'様式1-3 (2)'!$AA:$AA,$AG98,'様式1-3 (2)'!$AC:$AC,"元請"),"OK","不一致")</f>
        <v>OK</v>
      </c>
      <c r="AK98" s="321"/>
      <c r="AL98" s="321"/>
      <c r="AM98" s="321"/>
      <c r="AN98" s="321"/>
      <c r="AO98" s="321"/>
      <c r="AP98" s="321"/>
      <c r="AQ98" s="321"/>
      <c r="AR98" s="321"/>
      <c r="AS98" s="321"/>
      <c r="AT98" s="321"/>
      <c r="AU98" s="321"/>
      <c r="AV98" s="321"/>
      <c r="AW98" s="321"/>
      <c r="AX98" s="321"/>
      <c r="AY98" s="321"/>
      <c r="AZ98" s="321"/>
      <c r="BA98" s="325" t="str">
        <f>IF(AC98=SUMIFS('様式1-3 (2)'!$AD:$AD,'様式1-3 (2)'!$Z:$Z,BA$50,'様式1-3 (2)'!$AA:$AA,$AG98,'様式1-3 (2)'!$AC:$AC,"元請"),"OK","不一致")</f>
        <v>OK</v>
      </c>
      <c r="BB98" s="113">
        <f t="shared" si="11"/>
        <v>0</v>
      </c>
    </row>
    <row r="99" spans="2:54" ht="24" customHeight="1" x14ac:dyDescent="0.15">
      <c r="B99" s="708" t="s">
        <v>185</v>
      </c>
      <c r="C99" s="709"/>
      <c r="D99" s="709"/>
      <c r="E99" s="710"/>
      <c r="F99" s="111"/>
      <c r="G99" s="111"/>
      <c r="H99" s="164"/>
      <c r="I99" s="111"/>
      <c r="J99" s="111"/>
      <c r="K99" s="111"/>
      <c r="L99" s="111"/>
      <c r="M99" s="111"/>
      <c r="N99" s="111"/>
      <c r="O99" s="111"/>
      <c r="P99" s="111"/>
      <c r="Q99" s="111"/>
      <c r="R99" s="111"/>
      <c r="S99" s="676"/>
      <c r="T99" s="677"/>
      <c r="U99" s="676"/>
      <c r="V99" s="677"/>
      <c r="W99" s="111"/>
      <c r="X99" s="676"/>
      <c r="Y99" s="677"/>
      <c r="Z99" s="676"/>
      <c r="AA99" s="677"/>
      <c r="AB99" s="112"/>
      <c r="AC99" s="167"/>
      <c r="AD99" s="113">
        <f t="shared" si="10"/>
        <v>0</v>
      </c>
      <c r="AG99" s="312" t="s">
        <v>185</v>
      </c>
      <c r="AH99" s="321"/>
      <c r="AI99" s="321"/>
      <c r="AJ99" s="323" t="str">
        <f>IF(H99=SUMIFS('様式1-3 (2)'!$AD:$AD,'様式1-3 (2)'!$Z:$Z,AJ$50,'様式1-3 (2)'!$AA:$AA,$AG99,'様式1-3 (2)'!$AC:$AC,"元請"),"OK","不一致")</f>
        <v>OK</v>
      </c>
      <c r="AK99" s="321"/>
      <c r="AL99" s="321"/>
      <c r="AM99" s="321"/>
      <c r="AN99" s="321"/>
      <c r="AO99" s="321"/>
      <c r="AP99" s="321"/>
      <c r="AQ99" s="321"/>
      <c r="AR99" s="321"/>
      <c r="AS99" s="321"/>
      <c r="AT99" s="321"/>
      <c r="AU99" s="321"/>
      <c r="AV99" s="321"/>
      <c r="AW99" s="321"/>
      <c r="AX99" s="321"/>
      <c r="AY99" s="321"/>
      <c r="AZ99" s="321"/>
      <c r="BA99" s="325" t="str">
        <f>IF(AC99=SUMIFS('様式1-3 (2)'!$AD:$AD,'様式1-3 (2)'!$Z:$Z,BA$50,'様式1-3 (2)'!$AA:$AA,$AG99,'様式1-3 (2)'!$AC:$AC,"元請"),"OK","不一致")</f>
        <v>OK</v>
      </c>
      <c r="BB99" s="113">
        <f t="shared" si="11"/>
        <v>0</v>
      </c>
    </row>
    <row r="100" spans="2:54" ht="24" customHeight="1" x14ac:dyDescent="0.15">
      <c r="B100" s="708" t="s">
        <v>186</v>
      </c>
      <c r="C100" s="709"/>
      <c r="D100" s="709"/>
      <c r="E100" s="710"/>
      <c r="F100" s="111"/>
      <c r="G100" s="111"/>
      <c r="H100" s="111"/>
      <c r="I100" s="164"/>
      <c r="J100" s="111"/>
      <c r="K100" s="111"/>
      <c r="L100" s="111"/>
      <c r="M100" s="111"/>
      <c r="N100" s="111"/>
      <c r="O100" s="111"/>
      <c r="P100" s="111"/>
      <c r="Q100" s="111"/>
      <c r="R100" s="111"/>
      <c r="S100" s="676"/>
      <c r="T100" s="677"/>
      <c r="U100" s="676"/>
      <c r="V100" s="677"/>
      <c r="W100" s="111"/>
      <c r="X100" s="676"/>
      <c r="Y100" s="677"/>
      <c r="Z100" s="676"/>
      <c r="AA100" s="677"/>
      <c r="AB100" s="112"/>
      <c r="AC100" s="167"/>
      <c r="AD100" s="113">
        <f t="shared" si="10"/>
        <v>0</v>
      </c>
      <c r="AG100" s="312" t="s">
        <v>186</v>
      </c>
      <c r="AH100" s="321"/>
      <c r="AI100" s="321"/>
      <c r="AJ100" s="321"/>
      <c r="AK100" s="323" t="str">
        <f>IF(I100=SUMIFS('様式1-3 (2)'!$AD:$AD,'様式1-3 (2)'!$Z:$Z,AK$50,'様式1-3 (2)'!$AA:$AA,$AG100,'様式1-3 (2)'!$AC:$AC,"元請"),"OK","不一致")</f>
        <v>OK</v>
      </c>
      <c r="AL100" s="321"/>
      <c r="AM100" s="321"/>
      <c r="AN100" s="321"/>
      <c r="AO100" s="321"/>
      <c r="AP100" s="321"/>
      <c r="AQ100" s="321"/>
      <c r="AR100" s="321"/>
      <c r="AS100" s="321"/>
      <c r="AT100" s="321"/>
      <c r="AU100" s="321"/>
      <c r="AV100" s="321"/>
      <c r="AW100" s="321"/>
      <c r="AX100" s="321"/>
      <c r="AY100" s="321"/>
      <c r="AZ100" s="321"/>
      <c r="BA100" s="325" t="str">
        <f>IF(AC100=SUMIFS('様式1-3 (2)'!$AD:$AD,'様式1-3 (2)'!$Z:$Z,BA$50,'様式1-3 (2)'!$AA:$AA,$AG100,'様式1-3 (2)'!$AC:$AC,"元請"),"OK","不一致")</f>
        <v>OK</v>
      </c>
      <c r="BB100" s="113">
        <f t="shared" si="11"/>
        <v>0</v>
      </c>
    </row>
    <row r="101" spans="2:54" ht="24" customHeight="1" x14ac:dyDescent="0.15">
      <c r="B101" s="708" t="s">
        <v>187</v>
      </c>
      <c r="C101" s="709"/>
      <c r="D101" s="709"/>
      <c r="E101" s="710"/>
      <c r="F101" s="111"/>
      <c r="G101" s="111"/>
      <c r="H101" s="111"/>
      <c r="I101" s="111"/>
      <c r="J101" s="164"/>
      <c r="K101" s="111"/>
      <c r="L101" s="111"/>
      <c r="M101" s="111"/>
      <c r="N101" s="111"/>
      <c r="O101" s="111"/>
      <c r="P101" s="111"/>
      <c r="Q101" s="111"/>
      <c r="R101" s="163"/>
      <c r="S101" s="676"/>
      <c r="T101" s="677"/>
      <c r="U101" s="676"/>
      <c r="V101" s="677"/>
      <c r="W101" s="111"/>
      <c r="X101" s="676"/>
      <c r="Y101" s="677"/>
      <c r="Z101" s="676"/>
      <c r="AA101" s="677"/>
      <c r="AB101" s="112"/>
      <c r="AC101" s="167"/>
      <c r="AD101" s="113">
        <f t="shared" si="10"/>
        <v>0</v>
      </c>
      <c r="AG101" s="312" t="s">
        <v>187</v>
      </c>
      <c r="AH101" s="321"/>
      <c r="AI101" s="321"/>
      <c r="AJ101" s="321"/>
      <c r="AK101" s="321"/>
      <c r="AL101" s="323" t="str">
        <f>IF(J101=SUMIFS('様式1-3 (2)'!$AD:$AD,'様式1-3 (2)'!$Z:$Z,AL$50,'様式1-3 (2)'!$AA:$AA,$AG101,'様式1-3 (2)'!$AC:$AC,"元請"),"OK","不一致")</f>
        <v>OK</v>
      </c>
      <c r="AM101" s="321"/>
      <c r="AN101" s="321"/>
      <c r="AO101" s="321"/>
      <c r="AP101" s="321"/>
      <c r="AQ101" s="321"/>
      <c r="AR101" s="321"/>
      <c r="AS101" s="321"/>
      <c r="AT101" s="323" t="str">
        <f>IF(R101=SUMIFS('様式1-3 (2)'!$AD:$AD,'様式1-3 (2)'!$Z:$Z,AT$50,'様式1-3 (2)'!$AA:$AA,$AG101,'様式1-3 (2)'!$AC:$AC,"元請"),"OK","不一致")</f>
        <v>OK</v>
      </c>
      <c r="AU101" s="321"/>
      <c r="AV101" s="321"/>
      <c r="AW101" s="321"/>
      <c r="AX101" s="321"/>
      <c r="AY101" s="321"/>
      <c r="AZ101" s="321"/>
      <c r="BA101" s="325" t="str">
        <f>IF(AC101=SUMIFS('様式1-3 (2)'!$AD:$AD,'様式1-3 (2)'!$Z:$Z,BA$50,'様式1-3 (2)'!$AA:$AA,$AG101,'様式1-3 (2)'!$AC:$AC,"元請"),"OK","不一致")</f>
        <v>OK</v>
      </c>
      <c r="BB101" s="113">
        <f t="shared" si="11"/>
        <v>0</v>
      </c>
    </row>
    <row r="102" spans="2:54" ht="24" customHeight="1" x14ac:dyDescent="0.15">
      <c r="B102" s="708" t="s">
        <v>188</v>
      </c>
      <c r="C102" s="709"/>
      <c r="D102" s="709"/>
      <c r="E102" s="710"/>
      <c r="F102" s="164"/>
      <c r="G102" s="111"/>
      <c r="H102" s="164"/>
      <c r="I102" s="111"/>
      <c r="J102" s="111"/>
      <c r="K102" s="111"/>
      <c r="L102" s="111"/>
      <c r="M102" s="111"/>
      <c r="N102" s="111"/>
      <c r="O102" s="111"/>
      <c r="P102" s="111"/>
      <c r="Q102" s="111"/>
      <c r="R102" s="111"/>
      <c r="S102" s="676"/>
      <c r="T102" s="677"/>
      <c r="U102" s="676"/>
      <c r="V102" s="677"/>
      <c r="W102" s="111"/>
      <c r="X102" s="676"/>
      <c r="Y102" s="677"/>
      <c r="Z102" s="676"/>
      <c r="AA102" s="677"/>
      <c r="AB102" s="112"/>
      <c r="AC102" s="167"/>
      <c r="AD102" s="113">
        <f t="shared" si="10"/>
        <v>0</v>
      </c>
      <c r="AG102" s="312" t="s">
        <v>188</v>
      </c>
      <c r="AH102" s="323" t="str">
        <f>IF(F102=SUMIFS('様式1-3 (2)'!$AD:$AD,'様式1-3 (2)'!$Z:$Z,AH$50,'様式1-3 (2)'!$AA:$AA,$AG102,'様式1-3 (2)'!$AC:$AC,"元請"),"OK","不一致")</f>
        <v>OK</v>
      </c>
      <c r="AI102" s="321"/>
      <c r="AJ102" s="323" t="str">
        <f>IF(H102=SUMIFS('様式1-3 (2)'!$AD:$AD,'様式1-3 (2)'!$Z:$Z,AJ$50,'様式1-3 (2)'!$AA:$AA,$AG102,'様式1-3 (2)'!$AC:$AC,"元請"),"OK","不一致")</f>
        <v>OK</v>
      </c>
      <c r="AK102" s="321"/>
      <c r="AL102" s="321"/>
      <c r="AM102" s="321"/>
      <c r="AN102" s="321"/>
      <c r="AO102" s="321"/>
      <c r="AP102" s="321"/>
      <c r="AQ102" s="321"/>
      <c r="AR102" s="321"/>
      <c r="AS102" s="321"/>
      <c r="AT102" s="321"/>
      <c r="AU102" s="321"/>
      <c r="AV102" s="321"/>
      <c r="AW102" s="321"/>
      <c r="AX102" s="321"/>
      <c r="AY102" s="321"/>
      <c r="AZ102" s="321"/>
      <c r="BA102" s="325" t="str">
        <f>IF(AC102=SUMIFS('様式1-3 (2)'!$AD:$AD,'様式1-3 (2)'!$Z:$Z,BA$50,'様式1-3 (2)'!$AA:$AA,$AG102,'様式1-3 (2)'!$AC:$AC,"元請"),"OK","不一致")</f>
        <v>OK</v>
      </c>
      <c r="BB102" s="113">
        <f t="shared" si="11"/>
        <v>0</v>
      </c>
    </row>
    <row r="103" spans="2:54" ht="24" customHeight="1" x14ac:dyDescent="0.15">
      <c r="B103" s="708" t="s">
        <v>189</v>
      </c>
      <c r="C103" s="709"/>
      <c r="D103" s="709"/>
      <c r="E103" s="710"/>
      <c r="F103" s="164"/>
      <c r="G103" s="111"/>
      <c r="H103" s="164"/>
      <c r="I103" s="111"/>
      <c r="J103" s="111"/>
      <c r="K103" s="164"/>
      <c r="L103" s="111"/>
      <c r="M103" s="111"/>
      <c r="N103" s="111"/>
      <c r="O103" s="111"/>
      <c r="P103" s="111"/>
      <c r="Q103" s="111"/>
      <c r="R103" s="111"/>
      <c r="S103" s="682"/>
      <c r="T103" s="683"/>
      <c r="U103" s="676"/>
      <c r="V103" s="677"/>
      <c r="W103" s="111"/>
      <c r="X103" s="676"/>
      <c r="Y103" s="677"/>
      <c r="Z103" s="676"/>
      <c r="AA103" s="677"/>
      <c r="AB103" s="112"/>
      <c r="AC103" s="167"/>
      <c r="AD103" s="113">
        <f t="shared" si="10"/>
        <v>0</v>
      </c>
      <c r="AG103" s="312" t="s">
        <v>189</v>
      </c>
      <c r="AH103" s="323" t="str">
        <f>IF(F103=SUMIFS('様式1-3 (2)'!$AD:$AD,'様式1-3 (2)'!$Z:$Z,AH$50,'様式1-3 (2)'!$AA:$AA,$AG103,'様式1-3 (2)'!$AC:$AC,"元請"),"OK","不一致")</f>
        <v>OK</v>
      </c>
      <c r="AI103" s="321"/>
      <c r="AJ103" s="323" t="str">
        <f>IF(H103=SUMIFS('様式1-3 (2)'!$AD:$AD,'様式1-3 (2)'!$Z:$Z,AJ$50,'様式1-3 (2)'!$AA:$AA,$AG103,'様式1-3 (2)'!$AC:$AC,"元請"),"OK","不一致")</f>
        <v>OK</v>
      </c>
      <c r="AK103" s="321"/>
      <c r="AL103" s="321"/>
      <c r="AM103" s="323" t="str">
        <f>IF(K103=SUMIFS('様式1-3 (2)'!$AD:$AD,'様式1-3 (2)'!$Z:$Z,AM$50,'様式1-3 (2)'!$AA:$AA,$AG103,'様式1-3 (2)'!$AC:$AC,"元請"),"OK","不一致")</f>
        <v>OK</v>
      </c>
      <c r="AN103" s="321"/>
      <c r="AO103" s="321"/>
      <c r="AP103" s="321"/>
      <c r="AQ103" s="321"/>
      <c r="AR103" s="321"/>
      <c r="AS103" s="321"/>
      <c r="AT103" s="321"/>
      <c r="AU103" s="293" t="str">
        <f>IF(S103=SUMIFS('様式1-3 (2)'!$AD:$AD,'様式1-3 (2)'!$Z:$Z,AU$50,'様式1-3 (2)'!$AA:$AA,$AG103,'様式1-3 (2)'!$AC:$AC,"元請"),"OK","不一致")</f>
        <v>OK</v>
      </c>
      <c r="AV103" s="321"/>
      <c r="AW103" s="321"/>
      <c r="AX103" s="321"/>
      <c r="AY103" s="321"/>
      <c r="AZ103" s="321"/>
      <c r="BA103" s="325" t="str">
        <f>IF(AC103=SUMIFS('様式1-3 (2)'!$AD:$AD,'様式1-3 (2)'!$Z:$Z,BA$50,'様式1-3 (2)'!$AA:$AA,$AG103,'様式1-3 (2)'!$AC:$AC,"元請"),"OK","不一致")</f>
        <v>OK</v>
      </c>
      <c r="BB103" s="113">
        <f t="shared" si="11"/>
        <v>0</v>
      </c>
    </row>
    <row r="104" spans="2:54" ht="24" customHeight="1" x14ac:dyDescent="0.15">
      <c r="B104" s="708" t="s">
        <v>190</v>
      </c>
      <c r="C104" s="709"/>
      <c r="D104" s="709"/>
      <c r="E104" s="710"/>
      <c r="F104" s="164"/>
      <c r="G104" s="111"/>
      <c r="H104" s="164"/>
      <c r="I104" s="111"/>
      <c r="J104" s="111"/>
      <c r="K104" s="111"/>
      <c r="L104" s="111"/>
      <c r="M104" s="111"/>
      <c r="N104" s="111"/>
      <c r="O104" s="111"/>
      <c r="P104" s="111"/>
      <c r="Q104" s="111"/>
      <c r="R104" s="111"/>
      <c r="S104" s="676"/>
      <c r="T104" s="677"/>
      <c r="U104" s="676"/>
      <c r="V104" s="677"/>
      <c r="W104" s="111"/>
      <c r="X104" s="676"/>
      <c r="Y104" s="677"/>
      <c r="Z104" s="676"/>
      <c r="AA104" s="677"/>
      <c r="AB104" s="112"/>
      <c r="AC104" s="167"/>
      <c r="AD104" s="113">
        <f t="shared" si="10"/>
        <v>0</v>
      </c>
      <c r="AG104" s="312" t="s">
        <v>190</v>
      </c>
      <c r="AH104" s="323" t="str">
        <f>IF(F104=SUMIFS('様式1-3 (2)'!$AD:$AD,'様式1-3 (2)'!$Z:$Z,AH$50,'様式1-3 (2)'!$AA:$AA,$AG104,'様式1-3 (2)'!$AC:$AC,"元請"),"OK","不一致")</f>
        <v>OK</v>
      </c>
      <c r="AI104" s="321"/>
      <c r="AJ104" s="323" t="str">
        <f>IF(H104=SUMIFS('様式1-3 (2)'!$AD:$AD,'様式1-3 (2)'!$Z:$Z,AJ$50,'様式1-3 (2)'!$AA:$AA,$AG104,'様式1-3 (2)'!$AC:$AC,"元請"),"OK","不一致")</f>
        <v>OK</v>
      </c>
      <c r="AK104" s="321"/>
      <c r="AL104" s="321"/>
      <c r="AM104" s="321"/>
      <c r="AN104" s="321"/>
      <c r="AO104" s="321"/>
      <c r="AP104" s="321"/>
      <c r="AQ104" s="321"/>
      <c r="AR104" s="321"/>
      <c r="AS104" s="321"/>
      <c r="AT104" s="321"/>
      <c r="AU104" s="321"/>
      <c r="AV104" s="321"/>
      <c r="AW104" s="321"/>
      <c r="AX104" s="321"/>
      <c r="AY104" s="321"/>
      <c r="AZ104" s="321"/>
      <c r="BA104" s="325" t="str">
        <f>IF(AC104=SUMIFS('様式1-3 (2)'!$AD:$AD,'様式1-3 (2)'!$Z:$Z,BA$50,'様式1-3 (2)'!$AA:$AA,$AG104,'様式1-3 (2)'!$AC:$AC,"元請"),"OK","不一致")</f>
        <v>OK</v>
      </c>
      <c r="BB104" s="113">
        <f t="shared" si="11"/>
        <v>0</v>
      </c>
    </row>
    <row r="105" spans="2:54" ht="24" customHeight="1" x14ac:dyDescent="0.15">
      <c r="B105" s="708" t="s">
        <v>191</v>
      </c>
      <c r="C105" s="709"/>
      <c r="D105" s="709"/>
      <c r="E105" s="710"/>
      <c r="F105" s="111"/>
      <c r="G105" s="164"/>
      <c r="H105" s="111"/>
      <c r="I105" s="111"/>
      <c r="J105" s="111"/>
      <c r="K105" s="111"/>
      <c r="L105" s="111"/>
      <c r="M105" s="111"/>
      <c r="N105" s="111"/>
      <c r="O105" s="111"/>
      <c r="P105" s="111"/>
      <c r="Q105" s="111"/>
      <c r="R105" s="111"/>
      <c r="S105" s="676"/>
      <c r="T105" s="677"/>
      <c r="U105" s="676"/>
      <c r="V105" s="677"/>
      <c r="W105" s="111"/>
      <c r="X105" s="676"/>
      <c r="Y105" s="677"/>
      <c r="Z105" s="676"/>
      <c r="AA105" s="677"/>
      <c r="AB105" s="112"/>
      <c r="AC105" s="167"/>
      <c r="AD105" s="113">
        <f t="shared" si="10"/>
        <v>0</v>
      </c>
      <c r="AG105" s="312" t="s">
        <v>191</v>
      </c>
      <c r="AH105" s="321"/>
      <c r="AI105" s="323" t="str">
        <f>IF(G105=SUMIFS('様式1-3 (2)'!$AD:$AD,'様式1-3 (2)'!$Z:$Z,AI$50,'様式1-3 (2)'!$AA:$AA,$AG105,'様式1-3 (2)'!$AC:$AC,"元請"),"OK","不一致")</f>
        <v>OK</v>
      </c>
      <c r="AJ105" s="321"/>
      <c r="AK105" s="321"/>
      <c r="AL105" s="321"/>
      <c r="AM105" s="321"/>
      <c r="AN105" s="321"/>
      <c r="AO105" s="321"/>
      <c r="AP105" s="321"/>
      <c r="AQ105" s="321"/>
      <c r="AR105" s="321"/>
      <c r="AS105" s="321"/>
      <c r="AT105" s="321"/>
      <c r="AU105" s="321"/>
      <c r="AV105" s="321"/>
      <c r="AW105" s="321"/>
      <c r="AX105" s="321"/>
      <c r="AY105" s="321"/>
      <c r="AZ105" s="321"/>
      <c r="BA105" s="325" t="str">
        <f>IF(AC105=SUMIFS('様式1-3 (2)'!$AD:$AD,'様式1-3 (2)'!$Z:$Z,BA$50,'様式1-3 (2)'!$AA:$AA,$AG105,'様式1-3 (2)'!$AC:$AC,"元請"),"OK","不一致")</f>
        <v>OK</v>
      </c>
      <c r="BB105" s="113">
        <f t="shared" si="11"/>
        <v>0</v>
      </c>
    </row>
    <row r="106" spans="2:54" ht="24" customHeight="1" x14ac:dyDescent="0.15">
      <c r="B106" s="708" t="s">
        <v>192</v>
      </c>
      <c r="C106" s="709"/>
      <c r="D106" s="709"/>
      <c r="E106" s="710"/>
      <c r="F106" s="111"/>
      <c r="G106" s="111"/>
      <c r="H106" s="111"/>
      <c r="I106" s="111"/>
      <c r="J106" s="111"/>
      <c r="K106" s="111"/>
      <c r="L106" s="111"/>
      <c r="M106" s="164"/>
      <c r="N106" s="111"/>
      <c r="O106" s="111"/>
      <c r="P106" s="111"/>
      <c r="Q106" s="111"/>
      <c r="R106" s="111"/>
      <c r="S106" s="676"/>
      <c r="T106" s="677"/>
      <c r="U106" s="676"/>
      <c r="V106" s="677"/>
      <c r="W106" s="111"/>
      <c r="X106" s="676"/>
      <c r="Y106" s="677"/>
      <c r="Z106" s="676"/>
      <c r="AA106" s="677"/>
      <c r="AB106" s="112"/>
      <c r="AC106" s="167"/>
      <c r="AD106" s="113">
        <f t="shared" si="10"/>
        <v>0</v>
      </c>
      <c r="AG106" s="312" t="s">
        <v>192</v>
      </c>
      <c r="AH106" s="321"/>
      <c r="AI106" s="321"/>
      <c r="AJ106" s="321"/>
      <c r="AK106" s="321"/>
      <c r="AL106" s="321"/>
      <c r="AM106" s="321"/>
      <c r="AN106" s="321"/>
      <c r="AO106" s="323" t="str">
        <f>IF(M106=SUMIFS('様式1-3 (2)'!$AD:$AD,'様式1-3 (2)'!$Z:$Z,AO$50,'様式1-3 (2)'!$AA:$AA,$AG106,'様式1-3 (2)'!$AC:$AC,"元請"),"OK","不一致")</f>
        <v>OK</v>
      </c>
      <c r="AP106" s="321"/>
      <c r="AQ106" s="321"/>
      <c r="AR106" s="321"/>
      <c r="AS106" s="321"/>
      <c r="AT106" s="321"/>
      <c r="AU106" s="321"/>
      <c r="AV106" s="321"/>
      <c r="AW106" s="321"/>
      <c r="AX106" s="321"/>
      <c r="AY106" s="321"/>
      <c r="AZ106" s="321"/>
      <c r="BA106" s="325" t="str">
        <f>IF(AC106=SUMIFS('様式1-3 (2)'!$AD:$AD,'様式1-3 (2)'!$Z:$Z,BA$50,'様式1-3 (2)'!$AA:$AA,$AG106,'様式1-3 (2)'!$AC:$AC,"元請"),"OK","不一致")</f>
        <v>OK</v>
      </c>
      <c r="BB106" s="113">
        <f t="shared" ref="BB106:BB121" si="12">SUM(AH106:BA106)</f>
        <v>0</v>
      </c>
    </row>
    <row r="107" spans="2:54" ht="24" customHeight="1" x14ac:dyDescent="0.15">
      <c r="B107" s="708" t="s">
        <v>193</v>
      </c>
      <c r="C107" s="709"/>
      <c r="D107" s="709"/>
      <c r="E107" s="710"/>
      <c r="F107" s="111"/>
      <c r="G107" s="111"/>
      <c r="H107" s="164"/>
      <c r="I107" s="111"/>
      <c r="J107" s="111"/>
      <c r="K107" s="111"/>
      <c r="L107" s="111"/>
      <c r="M107" s="111"/>
      <c r="N107" s="111"/>
      <c r="O107" s="111"/>
      <c r="P107" s="111"/>
      <c r="Q107" s="111"/>
      <c r="R107" s="111"/>
      <c r="S107" s="676"/>
      <c r="T107" s="677"/>
      <c r="U107" s="676"/>
      <c r="V107" s="677"/>
      <c r="W107" s="111"/>
      <c r="X107" s="676"/>
      <c r="Y107" s="677"/>
      <c r="Z107" s="676"/>
      <c r="AA107" s="677"/>
      <c r="AB107" s="112"/>
      <c r="AC107" s="167"/>
      <c r="AD107" s="113">
        <f t="shared" si="10"/>
        <v>0</v>
      </c>
      <c r="AG107" s="312" t="s">
        <v>193</v>
      </c>
      <c r="AH107" s="321"/>
      <c r="AI107" s="321"/>
      <c r="AJ107" s="323" t="str">
        <f>IF(H107=SUMIFS('様式1-3 (2)'!$AD:$AD,'様式1-3 (2)'!$Z:$Z,AJ$50,'様式1-3 (2)'!$AA:$AA,$AG107,'様式1-3 (2)'!$AC:$AC,"元請"),"OK","不一致")</f>
        <v>OK</v>
      </c>
      <c r="AK107" s="321"/>
      <c r="AL107" s="321"/>
      <c r="AM107" s="321"/>
      <c r="AN107" s="321"/>
      <c r="AO107" s="321"/>
      <c r="AP107" s="321"/>
      <c r="AQ107" s="321"/>
      <c r="AR107" s="321"/>
      <c r="AS107" s="321"/>
      <c r="AT107" s="321"/>
      <c r="AU107" s="321"/>
      <c r="AV107" s="321"/>
      <c r="AW107" s="321"/>
      <c r="AX107" s="321"/>
      <c r="AY107" s="321"/>
      <c r="AZ107" s="321"/>
      <c r="BA107" s="325" t="str">
        <f>IF(AC107=SUMIFS('様式1-3 (2)'!$AD:$AD,'様式1-3 (2)'!$Z:$Z,BA$50,'様式1-3 (2)'!$AA:$AA,$AG107,'様式1-3 (2)'!$AC:$AC,"元請"),"OK","不一致")</f>
        <v>OK</v>
      </c>
      <c r="BB107" s="113">
        <f t="shared" si="12"/>
        <v>0</v>
      </c>
    </row>
    <row r="108" spans="2:54" ht="24" customHeight="1" x14ac:dyDescent="0.15">
      <c r="B108" s="708" t="s">
        <v>194</v>
      </c>
      <c r="C108" s="709"/>
      <c r="D108" s="709"/>
      <c r="E108" s="710"/>
      <c r="F108" s="111"/>
      <c r="G108" s="111"/>
      <c r="H108" s="164"/>
      <c r="I108" s="111"/>
      <c r="J108" s="111"/>
      <c r="K108" s="111"/>
      <c r="L108" s="111"/>
      <c r="M108" s="111"/>
      <c r="N108" s="111"/>
      <c r="O108" s="111"/>
      <c r="P108" s="111"/>
      <c r="Q108" s="111"/>
      <c r="R108" s="111"/>
      <c r="S108" s="676"/>
      <c r="T108" s="677"/>
      <c r="U108" s="676"/>
      <c r="V108" s="677"/>
      <c r="W108" s="111"/>
      <c r="X108" s="676"/>
      <c r="Y108" s="677"/>
      <c r="Z108" s="676"/>
      <c r="AA108" s="677"/>
      <c r="AB108" s="112"/>
      <c r="AC108" s="167"/>
      <c r="AD108" s="113">
        <f t="shared" si="10"/>
        <v>0</v>
      </c>
      <c r="AG108" s="312" t="s">
        <v>194</v>
      </c>
      <c r="AH108" s="321"/>
      <c r="AI108" s="321"/>
      <c r="AJ108" s="323" t="str">
        <f>IF(H108=SUMIFS('様式1-3 (2)'!$AD:$AD,'様式1-3 (2)'!$Z:$Z,AJ$50,'様式1-3 (2)'!$AA:$AA,$AG108,'様式1-3 (2)'!$AC:$AC,"元請"),"OK","不一致")</f>
        <v>OK</v>
      </c>
      <c r="AK108" s="321"/>
      <c r="AL108" s="321"/>
      <c r="AM108" s="321"/>
      <c r="AN108" s="321"/>
      <c r="AO108" s="321"/>
      <c r="AP108" s="321"/>
      <c r="AQ108" s="321"/>
      <c r="AR108" s="321"/>
      <c r="AS108" s="321"/>
      <c r="AT108" s="321"/>
      <c r="AU108" s="321"/>
      <c r="AV108" s="321"/>
      <c r="AW108" s="321"/>
      <c r="AX108" s="321"/>
      <c r="AY108" s="321"/>
      <c r="AZ108" s="321"/>
      <c r="BA108" s="325" t="str">
        <f>IF(AC108=SUMIFS('様式1-3 (2)'!$AD:$AD,'様式1-3 (2)'!$Z:$Z,BA$50,'様式1-3 (2)'!$AA:$AA,$AG108,'様式1-3 (2)'!$AC:$AC,"元請"),"OK","不一致")</f>
        <v>OK</v>
      </c>
      <c r="BB108" s="113">
        <f t="shared" si="12"/>
        <v>0</v>
      </c>
    </row>
    <row r="109" spans="2:54" ht="24" customHeight="1" x14ac:dyDescent="0.15">
      <c r="B109" s="708" t="s">
        <v>151</v>
      </c>
      <c r="C109" s="709"/>
      <c r="D109" s="709"/>
      <c r="E109" s="710"/>
      <c r="F109" s="111"/>
      <c r="G109" s="111"/>
      <c r="H109" s="168"/>
      <c r="I109" s="111"/>
      <c r="J109" s="111"/>
      <c r="K109" s="111"/>
      <c r="L109" s="111"/>
      <c r="M109" s="111"/>
      <c r="N109" s="164"/>
      <c r="O109" s="111"/>
      <c r="P109" s="111"/>
      <c r="Q109" s="111"/>
      <c r="R109" s="111"/>
      <c r="S109" s="676"/>
      <c r="T109" s="677"/>
      <c r="U109" s="676"/>
      <c r="V109" s="677"/>
      <c r="W109" s="111"/>
      <c r="X109" s="676"/>
      <c r="Y109" s="677"/>
      <c r="Z109" s="676"/>
      <c r="AA109" s="677"/>
      <c r="AB109" s="112"/>
      <c r="AC109" s="167"/>
      <c r="AD109" s="113">
        <f t="shared" si="10"/>
        <v>0</v>
      </c>
      <c r="AG109" s="312" t="s">
        <v>151</v>
      </c>
      <c r="AH109" s="321"/>
      <c r="AI109" s="321"/>
      <c r="AJ109" s="326"/>
      <c r="AK109" s="321"/>
      <c r="AL109" s="321"/>
      <c r="AM109" s="321"/>
      <c r="AN109" s="321"/>
      <c r="AO109" s="321"/>
      <c r="AP109" s="323" t="str">
        <f>IF(N109=SUMIFS('様式1-3 (2)'!$AD:$AD,'様式1-3 (2)'!$Z:$Z,AP$50,'様式1-3 (2)'!$AA:$AA,$AG109,'様式1-3 (2)'!$AC:$AC,"元請"),"OK","不一致")</f>
        <v>OK</v>
      </c>
      <c r="AQ109" s="321"/>
      <c r="AR109" s="321"/>
      <c r="AS109" s="321"/>
      <c r="AT109" s="321"/>
      <c r="AU109" s="321"/>
      <c r="AV109" s="321"/>
      <c r="AW109" s="321"/>
      <c r="AX109" s="321"/>
      <c r="AY109" s="321"/>
      <c r="AZ109" s="321"/>
      <c r="BA109" s="325" t="str">
        <f>IF(AC109=SUMIFS('様式1-3 (2)'!$AD:$AD,'様式1-3 (2)'!$Z:$Z,BA$50,'様式1-3 (2)'!$AA:$AA,$AG109,'様式1-3 (2)'!$AC:$AC,"元請"),"OK","不一致")</f>
        <v>OK</v>
      </c>
      <c r="BB109" s="113">
        <f t="shared" si="12"/>
        <v>0</v>
      </c>
    </row>
    <row r="110" spans="2:54" ht="24" customHeight="1" x14ac:dyDescent="0.15">
      <c r="B110" s="708" t="s">
        <v>195</v>
      </c>
      <c r="C110" s="709"/>
      <c r="D110" s="709"/>
      <c r="E110" s="710"/>
      <c r="F110" s="111"/>
      <c r="G110" s="111"/>
      <c r="H110" s="164"/>
      <c r="I110" s="111"/>
      <c r="J110" s="111"/>
      <c r="K110" s="111"/>
      <c r="L110" s="111"/>
      <c r="M110" s="111"/>
      <c r="N110" s="111"/>
      <c r="O110" s="164"/>
      <c r="P110" s="111"/>
      <c r="Q110" s="111"/>
      <c r="R110" s="111"/>
      <c r="S110" s="676"/>
      <c r="T110" s="677"/>
      <c r="U110" s="676"/>
      <c r="V110" s="677"/>
      <c r="W110" s="111"/>
      <c r="X110" s="676"/>
      <c r="Y110" s="677"/>
      <c r="Z110" s="676"/>
      <c r="AA110" s="677"/>
      <c r="AB110" s="112"/>
      <c r="AC110" s="167"/>
      <c r="AD110" s="113">
        <f t="shared" si="10"/>
        <v>0</v>
      </c>
      <c r="AG110" s="312" t="s">
        <v>195</v>
      </c>
      <c r="AH110" s="321"/>
      <c r="AI110" s="321"/>
      <c r="AJ110" s="323" t="str">
        <f>IF(H110=SUMIFS('様式1-3 (2)'!$AD:$AD,'様式1-3 (2)'!$Z:$Z,AJ$50,'様式1-3 (2)'!$AA:$AA,$AG110,'様式1-3 (2)'!$AC:$AC,"元請"),"OK","不一致")</f>
        <v>OK</v>
      </c>
      <c r="AK110" s="321"/>
      <c r="AL110" s="321"/>
      <c r="AM110" s="321"/>
      <c r="AN110" s="321"/>
      <c r="AO110" s="321"/>
      <c r="AP110" s="321"/>
      <c r="AQ110" s="323" t="str">
        <f>IF(O110=SUMIFS('様式1-3 (2)'!$AD:$AD,'様式1-3 (2)'!$Z:$Z,AQ$50,'様式1-3 (2)'!$AA:$AA,$AG110,'様式1-3 (2)'!$AC:$AC,"元請"),"OK","不一致")</f>
        <v>OK</v>
      </c>
      <c r="AR110" s="321"/>
      <c r="AS110" s="321"/>
      <c r="AT110" s="321"/>
      <c r="AU110" s="321"/>
      <c r="AV110" s="321"/>
      <c r="AW110" s="321"/>
      <c r="AX110" s="321"/>
      <c r="AY110" s="321"/>
      <c r="AZ110" s="321"/>
      <c r="BA110" s="325" t="str">
        <f>IF(AC110=SUMIFS('様式1-3 (2)'!$AD:$AD,'様式1-3 (2)'!$Z:$Z,BA$50,'様式1-3 (2)'!$AA:$AA,$AG110,'様式1-3 (2)'!$AC:$AC,"元請"),"OK","不一致")</f>
        <v>OK</v>
      </c>
      <c r="BB110" s="113">
        <f t="shared" si="12"/>
        <v>0</v>
      </c>
    </row>
    <row r="111" spans="2:54" ht="24" customHeight="1" x14ac:dyDescent="0.15">
      <c r="B111" s="708" t="s">
        <v>196</v>
      </c>
      <c r="C111" s="709"/>
      <c r="D111" s="709"/>
      <c r="E111" s="710"/>
      <c r="F111" s="111"/>
      <c r="G111" s="111"/>
      <c r="H111" s="164"/>
      <c r="I111" s="111"/>
      <c r="J111" s="111"/>
      <c r="K111" s="111"/>
      <c r="L111" s="111"/>
      <c r="M111" s="111"/>
      <c r="N111" s="111"/>
      <c r="O111" s="111"/>
      <c r="P111" s="111"/>
      <c r="Q111" s="111"/>
      <c r="R111" s="111"/>
      <c r="S111" s="676"/>
      <c r="T111" s="677"/>
      <c r="U111" s="676"/>
      <c r="V111" s="677"/>
      <c r="W111" s="111"/>
      <c r="X111" s="676"/>
      <c r="Y111" s="677"/>
      <c r="Z111" s="676"/>
      <c r="AA111" s="677"/>
      <c r="AB111" s="112"/>
      <c r="AC111" s="167"/>
      <c r="AD111" s="113">
        <f t="shared" si="10"/>
        <v>0</v>
      </c>
      <c r="AG111" s="312" t="s">
        <v>196</v>
      </c>
      <c r="AH111" s="321"/>
      <c r="AI111" s="321"/>
      <c r="AJ111" s="323" t="str">
        <f>IF(H111=SUMIFS('様式1-3 (2)'!$AD:$AD,'様式1-3 (2)'!$Z:$Z,AJ$50,'様式1-3 (2)'!$AA:$AA,$AG111,'様式1-3 (2)'!$AC:$AC,"元請"),"OK","不一致")</f>
        <v>OK</v>
      </c>
      <c r="AK111" s="321"/>
      <c r="AL111" s="321"/>
      <c r="AM111" s="321"/>
      <c r="AN111" s="321"/>
      <c r="AO111" s="321"/>
      <c r="AP111" s="321"/>
      <c r="AQ111" s="321"/>
      <c r="AR111" s="321"/>
      <c r="AS111" s="321"/>
      <c r="AT111" s="321"/>
      <c r="AU111" s="321"/>
      <c r="AV111" s="321"/>
      <c r="AW111" s="321"/>
      <c r="AX111" s="321"/>
      <c r="AY111" s="321"/>
      <c r="AZ111" s="321"/>
      <c r="BA111" s="325" t="str">
        <f>IF(AC111=SUMIFS('様式1-3 (2)'!$AD:$AD,'様式1-3 (2)'!$Z:$Z,BA$50,'様式1-3 (2)'!$AA:$AA,$AG111,'様式1-3 (2)'!$AC:$AC,"元請"),"OK","不一致")</f>
        <v>OK</v>
      </c>
      <c r="BB111" s="113">
        <f t="shared" si="12"/>
        <v>0</v>
      </c>
    </row>
    <row r="112" spans="2:54" ht="24" customHeight="1" x14ac:dyDescent="0.15">
      <c r="B112" s="708" t="s">
        <v>197</v>
      </c>
      <c r="C112" s="709"/>
      <c r="D112" s="709"/>
      <c r="E112" s="710"/>
      <c r="F112" s="111"/>
      <c r="G112" s="111"/>
      <c r="H112" s="111"/>
      <c r="I112" s="111"/>
      <c r="J112" s="111"/>
      <c r="K112" s="111"/>
      <c r="L112" s="111"/>
      <c r="M112" s="111"/>
      <c r="N112" s="111"/>
      <c r="O112" s="111"/>
      <c r="P112" s="111"/>
      <c r="Q112" s="111"/>
      <c r="R112" s="111"/>
      <c r="S112" s="682"/>
      <c r="T112" s="683"/>
      <c r="U112" s="676"/>
      <c r="V112" s="677"/>
      <c r="W112" s="111"/>
      <c r="X112" s="676"/>
      <c r="Y112" s="677"/>
      <c r="Z112" s="676"/>
      <c r="AA112" s="677"/>
      <c r="AB112" s="112"/>
      <c r="AC112" s="167"/>
      <c r="AD112" s="113">
        <f t="shared" si="10"/>
        <v>0</v>
      </c>
      <c r="AG112" s="312" t="s">
        <v>197</v>
      </c>
      <c r="AH112" s="321"/>
      <c r="AI112" s="321"/>
      <c r="AJ112" s="321"/>
      <c r="AK112" s="321"/>
      <c r="AL112" s="321"/>
      <c r="AM112" s="321"/>
      <c r="AN112" s="321"/>
      <c r="AO112" s="321"/>
      <c r="AP112" s="321"/>
      <c r="AQ112" s="321"/>
      <c r="AR112" s="321"/>
      <c r="AS112" s="321"/>
      <c r="AT112" s="321"/>
      <c r="AU112" s="293" t="str">
        <f>IF(S112=SUMIFS('様式1-3 (2)'!$AD:$AD,'様式1-3 (2)'!$Z:$Z,AU$50,'様式1-3 (2)'!$AA:$AA,$AG112,'様式1-3 (2)'!$AC:$AC,"元請"),"OK","不一致")</f>
        <v>OK</v>
      </c>
      <c r="AV112" s="321"/>
      <c r="AW112" s="321"/>
      <c r="AX112" s="321"/>
      <c r="AY112" s="321"/>
      <c r="AZ112" s="321"/>
      <c r="BA112" s="325" t="str">
        <f>IF(AC112=SUMIFS('様式1-3 (2)'!$AD:$AD,'様式1-3 (2)'!$Z:$Z,BA$50,'様式1-3 (2)'!$AA:$AA,$AG112,'様式1-3 (2)'!$AC:$AC,"元請"),"OK","不一致")</f>
        <v>OK</v>
      </c>
      <c r="BB112" s="113">
        <f t="shared" si="12"/>
        <v>0</v>
      </c>
    </row>
    <row r="113" spans="2:54" ht="24" customHeight="1" x14ac:dyDescent="0.15">
      <c r="B113" s="708" t="s">
        <v>198</v>
      </c>
      <c r="C113" s="709"/>
      <c r="D113" s="709"/>
      <c r="E113" s="710"/>
      <c r="F113" s="111"/>
      <c r="G113" s="111"/>
      <c r="H113" s="111"/>
      <c r="I113" s="111"/>
      <c r="J113" s="164"/>
      <c r="K113" s="111"/>
      <c r="L113" s="111"/>
      <c r="M113" s="111"/>
      <c r="N113" s="111"/>
      <c r="O113" s="111"/>
      <c r="P113" s="111"/>
      <c r="Q113" s="111"/>
      <c r="R113" s="111"/>
      <c r="S113" s="676"/>
      <c r="T113" s="677"/>
      <c r="U113" s="676"/>
      <c r="V113" s="677"/>
      <c r="W113" s="111"/>
      <c r="X113" s="676"/>
      <c r="Y113" s="677"/>
      <c r="Z113" s="676"/>
      <c r="AA113" s="677"/>
      <c r="AB113" s="112"/>
      <c r="AC113" s="167"/>
      <c r="AD113" s="113">
        <f t="shared" si="10"/>
        <v>0</v>
      </c>
      <c r="AG113" s="312" t="s">
        <v>198</v>
      </c>
      <c r="AH113" s="321"/>
      <c r="AI113" s="321"/>
      <c r="AJ113" s="321"/>
      <c r="AK113" s="321"/>
      <c r="AL113" s="323" t="str">
        <f>IF(J113=SUMIFS('様式1-3 (2)'!$AD:$AD,'様式1-3 (2)'!$Z:$Z,AL$50,'様式1-3 (2)'!$AA:$AA,$AG113,'様式1-3 (2)'!$AC:$AC,"元請"),"OK","不一致")</f>
        <v>OK</v>
      </c>
      <c r="AM113" s="321"/>
      <c r="AN113" s="321"/>
      <c r="AO113" s="321"/>
      <c r="AP113" s="321"/>
      <c r="AQ113" s="321"/>
      <c r="AR113" s="321"/>
      <c r="AS113" s="321"/>
      <c r="AT113" s="321"/>
      <c r="AU113" s="321"/>
      <c r="AV113" s="321"/>
      <c r="AW113" s="321"/>
      <c r="AX113" s="321"/>
      <c r="AY113" s="321"/>
      <c r="AZ113" s="321"/>
      <c r="BA113" s="325" t="str">
        <f>IF(AC113=SUMIFS('様式1-3 (2)'!$AD:$AD,'様式1-3 (2)'!$Z:$Z,BA$50,'様式1-3 (2)'!$AA:$AA,$AG113,'様式1-3 (2)'!$AC:$AC,"元請"),"OK","不一致")</f>
        <v>OK</v>
      </c>
      <c r="BB113" s="113">
        <f t="shared" si="12"/>
        <v>0</v>
      </c>
    </row>
    <row r="114" spans="2:54" ht="24" customHeight="1" x14ac:dyDescent="0.15">
      <c r="B114" s="708" t="s">
        <v>199</v>
      </c>
      <c r="C114" s="709"/>
      <c r="D114" s="709"/>
      <c r="E114" s="710"/>
      <c r="F114" s="111"/>
      <c r="G114" s="111"/>
      <c r="H114" s="111"/>
      <c r="I114" s="111"/>
      <c r="J114" s="111"/>
      <c r="K114" s="111"/>
      <c r="L114" s="111"/>
      <c r="M114" s="111"/>
      <c r="N114" s="111"/>
      <c r="O114" s="111"/>
      <c r="P114" s="111"/>
      <c r="Q114" s="111"/>
      <c r="R114" s="111"/>
      <c r="S114" s="676"/>
      <c r="T114" s="677"/>
      <c r="U114" s="682"/>
      <c r="V114" s="683"/>
      <c r="W114" s="111"/>
      <c r="X114" s="676"/>
      <c r="Y114" s="677"/>
      <c r="Z114" s="676"/>
      <c r="AA114" s="677"/>
      <c r="AB114" s="112"/>
      <c r="AC114" s="167"/>
      <c r="AD114" s="113">
        <f t="shared" si="10"/>
        <v>0</v>
      </c>
      <c r="AG114" s="312" t="s">
        <v>199</v>
      </c>
      <c r="AH114" s="321"/>
      <c r="AI114" s="321"/>
      <c r="AJ114" s="321"/>
      <c r="AK114" s="321"/>
      <c r="AL114" s="321"/>
      <c r="AM114" s="321"/>
      <c r="AN114" s="321"/>
      <c r="AO114" s="321"/>
      <c r="AP114" s="321"/>
      <c r="AQ114" s="321"/>
      <c r="AR114" s="321"/>
      <c r="AS114" s="321"/>
      <c r="AT114" s="321"/>
      <c r="AU114" s="321"/>
      <c r="AV114" s="293" t="str">
        <f>IF(U114=SUMIFS('様式1-3 (2)'!$AD:$AD,'様式1-3 (2)'!$Z:$Z,AV$50,'様式1-3 (2)'!$AA:$AA,$AG114,'様式1-3 (2)'!$AC:$AC,"元請"),"OK","不一致")</f>
        <v>OK</v>
      </c>
      <c r="AW114" s="321"/>
      <c r="AX114" s="321"/>
      <c r="AY114" s="321"/>
      <c r="AZ114" s="321"/>
      <c r="BA114" s="325" t="str">
        <f>IF(AC114=SUMIFS('様式1-3 (2)'!$AD:$AD,'様式1-3 (2)'!$Z:$Z,BA$50,'様式1-3 (2)'!$AA:$AA,$AG114,'様式1-3 (2)'!$AC:$AC,"元請"),"OK","不一致")</f>
        <v>OK</v>
      </c>
      <c r="BB114" s="113">
        <f t="shared" si="12"/>
        <v>0</v>
      </c>
    </row>
    <row r="115" spans="2:54" ht="24" customHeight="1" x14ac:dyDescent="0.15">
      <c r="B115" s="708" t="s">
        <v>200</v>
      </c>
      <c r="C115" s="709"/>
      <c r="D115" s="709"/>
      <c r="E115" s="710"/>
      <c r="F115" s="111"/>
      <c r="G115" s="111"/>
      <c r="H115" s="111"/>
      <c r="I115" s="111"/>
      <c r="J115" s="111"/>
      <c r="K115" s="111"/>
      <c r="L115" s="111"/>
      <c r="M115" s="111"/>
      <c r="N115" s="111"/>
      <c r="O115" s="111"/>
      <c r="P115" s="111"/>
      <c r="Q115" s="111"/>
      <c r="R115" s="111"/>
      <c r="S115" s="676"/>
      <c r="T115" s="677"/>
      <c r="U115" s="676"/>
      <c r="V115" s="677"/>
      <c r="W115" s="163"/>
      <c r="X115" s="676"/>
      <c r="Y115" s="677"/>
      <c r="Z115" s="676"/>
      <c r="AA115" s="677"/>
      <c r="AB115" s="112"/>
      <c r="AC115" s="167"/>
      <c r="AD115" s="113">
        <f t="shared" si="10"/>
        <v>0</v>
      </c>
      <c r="AG115" s="312" t="s">
        <v>200</v>
      </c>
      <c r="AH115" s="321"/>
      <c r="AI115" s="321"/>
      <c r="AJ115" s="321"/>
      <c r="AK115" s="321"/>
      <c r="AL115" s="321"/>
      <c r="AM115" s="321"/>
      <c r="AN115" s="321"/>
      <c r="AO115" s="321"/>
      <c r="AP115" s="321"/>
      <c r="AQ115" s="321"/>
      <c r="AR115" s="321"/>
      <c r="AS115" s="321"/>
      <c r="AT115" s="321"/>
      <c r="AU115" s="321"/>
      <c r="AV115" s="321"/>
      <c r="AW115" s="323" t="str">
        <f>IF(W115=SUMIFS('様式1-3 (2)'!$AD:$AD,'様式1-3 (2)'!$Z:$Z,AW$50,'様式1-3 (2)'!$AA:$AA,$AG115,'様式1-3 (2)'!$AC:$AC,"元請"),"OK","不一致")</f>
        <v>OK</v>
      </c>
      <c r="AX115" s="321"/>
      <c r="AY115" s="321"/>
      <c r="AZ115" s="321"/>
      <c r="BA115" s="325" t="str">
        <f>IF(AC115=SUMIFS('様式1-3 (2)'!$AD:$AD,'様式1-3 (2)'!$Z:$Z,BA$50,'様式1-3 (2)'!$AA:$AA,$AG115,'様式1-3 (2)'!$AC:$AC,"元請"),"OK","不一致")</f>
        <v>OK</v>
      </c>
      <c r="BB115" s="113">
        <f t="shared" si="12"/>
        <v>0</v>
      </c>
    </row>
    <row r="116" spans="2:54" ht="24" customHeight="1" x14ac:dyDescent="0.15">
      <c r="B116" s="708" t="s">
        <v>201</v>
      </c>
      <c r="C116" s="709"/>
      <c r="D116" s="709"/>
      <c r="E116" s="710"/>
      <c r="F116" s="111"/>
      <c r="G116" s="111"/>
      <c r="H116" s="111"/>
      <c r="I116" s="111"/>
      <c r="J116" s="111"/>
      <c r="K116" s="111"/>
      <c r="L116" s="111"/>
      <c r="M116" s="111"/>
      <c r="N116" s="111"/>
      <c r="O116" s="111"/>
      <c r="P116" s="111"/>
      <c r="Q116" s="111"/>
      <c r="R116" s="163"/>
      <c r="S116" s="676"/>
      <c r="T116" s="677"/>
      <c r="U116" s="676"/>
      <c r="V116" s="677"/>
      <c r="W116" s="111"/>
      <c r="X116" s="682"/>
      <c r="Y116" s="683"/>
      <c r="Z116" s="676"/>
      <c r="AA116" s="677"/>
      <c r="AB116" s="112"/>
      <c r="AC116" s="167"/>
      <c r="AD116" s="113">
        <f t="shared" si="10"/>
        <v>0</v>
      </c>
      <c r="AG116" s="312" t="s">
        <v>201</v>
      </c>
      <c r="AH116" s="321"/>
      <c r="AI116" s="321"/>
      <c r="AJ116" s="321"/>
      <c r="AK116" s="321"/>
      <c r="AL116" s="321"/>
      <c r="AM116" s="321"/>
      <c r="AN116" s="321"/>
      <c r="AO116" s="321"/>
      <c r="AP116" s="321"/>
      <c r="AQ116" s="321"/>
      <c r="AR116" s="321"/>
      <c r="AS116" s="321"/>
      <c r="AT116" s="323" t="str">
        <f>IF(R116=SUMIFS('様式1-3 (2)'!$AD:$AD,'様式1-3 (2)'!$Z:$Z,AT$50,'様式1-3 (2)'!$AA:$AA,$AG116,'様式1-3 (2)'!$AC:$AC,"元請"),"OK","不一致")</f>
        <v>OK</v>
      </c>
      <c r="AU116" s="321"/>
      <c r="AV116" s="321"/>
      <c r="AW116" s="321"/>
      <c r="AX116" s="293" t="str">
        <f>IF(X116=SUMIFS('様式1-3 (2)'!$AD:$AD,'様式1-3 (2)'!$Z:$Z,AX$50,'様式1-3 (2)'!$AA:$AA,$AG116,'様式1-3 (2)'!$AC:$AC,"元請"),"OK","不一致")</f>
        <v>OK</v>
      </c>
      <c r="AY116" s="321"/>
      <c r="AZ116" s="321"/>
      <c r="BA116" s="325" t="str">
        <f>IF(AC116=SUMIFS('様式1-3 (2)'!$AD:$AD,'様式1-3 (2)'!$Z:$Z,BA$50,'様式1-3 (2)'!$AA:$AA,$AG116,'様式1-3 (2)'!$AC:$AC,"元請"),"OK","不一致")</f>
        <v>OK</v>
      </c>
      <c r="BB116" s="113">
        <f t="shared" si="12"/>
        <v>0</v>
      </c>
    </row>
    <row r="117" spans="2:54" ht="24" customHeight="1" x14ac:dyDescent="0.15">
      <c r="B117" s="708" t="s">
        <v>202</v>
      </c>
      <c r="C117" s="709"/>
      <c r="D117" s="709"/>
      <c r="E117" s="710"/>
      <c r="F117" s="111"/>
      <c r="G117" s="111"/>
      <c r="H117" s="164"/>
      <c r="I117" s="111"/>
      <c r="J117" s="111"/>
      <c r="K117" s="111"/>
      <c r="L117" s="111"/>
      <c r="M117" s="111"/>
      <c r="N117" s="111"/>
      <c r="O117" s="111"/>
      <c r="P117" s="111"/>
      <c r="Q117" s="111"/>
      <c r="R117" s="111"/>
      <c r="S117" s="676"/>
      <c r="T117" s="677"/>
      <c r="U117" s="676"/>
      <c r="V117" s="677"/>
      <c r="W117" s="111"/>
      <c r="X117" s="676"/>
      <c r="Y117" s="677"/>
      <c r="Z117" s="676"/>
      <c r="AA117" s="677"/>
      <c r="AB117" s="112"/>
      <c r="AC117" s="167"/>
      <c r="AD117" s="113">
        <f t="shared" si="10"/>
        <v>0</v>
      </c>
      <c r="AG117" s="312" t="s">
        <v>202</v>
      </c>
      <c r="AH117" s="321"/>
      <c r="AI117" s="321"/>
      <c r="AJ117" s="323" t="str">
        <f>IF(H117=SUMIFS('様式1-3 (2)'!$AD:$AD,'様式1-3 (2)'!$Z:$Z,AJ$50,'様式1-3 (2)'!$AA:$AA,$AG117,'様式1-3 (2)'!$AC:$AC,"元請"),"OK","不一致")</f>
        <v>OK</v>
      </c>
      <c r="AK117" s="321"/>
      <c r="AL117" s="321"/>
      <c r="AM117" s="321"/>
      <c r="AN117" s="321"/>
      <c r="AO117" s="321"/>
      <c r="AP117" s="321"/>
      <c r="AQ117" s="321"/>
      <c r="AR117" s="321"/>
      <c r="AS117" s="321"/>
      <c r="AT117" s="321"/>
      <c r="AU117" s="321"/>
      <c r="AV117" s="321"/>
      <c r="AW117" s="321"/>
      <c r="AX117" s="321"/>
      <c r="AY117" s="321"/>
      <c r="AZ117" s="321"/>
      <c r="BA117" s="325" t="str">
        <f>IF(AC117=SUMIFS('様式1-3 (2)'!$AD:$AD,'様式1-3 (2)'!$Z:$Z,BA$50,'様式1-3 (2)'!$AA:$AA,$AG117,'様式1-3 (2)'!$AC:$AC,"元請"),"OK","不一致")</f>
        <v>OK</v>
      </c>
      <c r="BB117" s="113">
        <f t="shared" si="12"/>
        <v>0</v>
      </c>
    </row>
    <row r="118" spans="2:54" ht="24" customHeight="1" x14ac:dyDescent="0.15">
      <c r="B118" s="708" t="s">
        <v>203</v>
      </c>
      <c r="C118" s="709"/>
      <c r="D118" s="709"/>
      <c r="E118" s="710"/>
      <c r="F118" s="111"/>
      <c r="G118" s="111"/>
      <c r="H118" s="111"/>
      <c r="I118" s="111"/>
      <c r="J118" s="111"/>
      <c r="K118" s="111"/>
      <c r="L118" s="111"/>
      <c r="M118" s="111"/>
      <c r="N118" s="111"/>
      <c r="O118" s="111"/>
      <c r="P118" s="111"/>
      <c r="Q118" s="111"/>
      <c r="R118" s="111"/>
      <c r="S118" s="676"/>
      <c r="T118" s="677"/>
      <c r="U118" s="676"/>
      <c r="V118" s="677"/>
      <c r="W118" s="111"/>
      <c r="X118" s="676"/>
      <c r="Y118" s="677"/>
      <c r="Z118" s="676"/>
      <c r="AA118" s="677"/>
      <c r="AB118" s="320"/>
      <c r="AC118" s="167"/>
      <c r="AD118" s="113">
        <f>SUM(F118:AC118)</f>
        <v>0</v>
      </c>
      <c r="AG118" s="312" t="s">
        <v>203</v>
      </c>
      <c r="AH118" s="321"/>
      <c r="AI118" s="321"/>
      <c r="AJ118" s="321"/>
      <c r="AK118" s="321"/>
      <c r="AL118" s="321"/>
      <c r="AM118" s="321"/>
      <c r="AN118" s="321"/>
      <c r="AO118" s="321"/>
      <c r="AP118" s="321"/>
      <c r="AQ118" s="321"/>
      <c r="AR118" s="321"/>
      <c r="AS118" s="321"/>
      <c r="AT118" s="321"/>
      <c r="AU118" s="321"/>
      <c r="AV118" s="321"/>
      <c r="AW118" s="321"/>
      <c r="AX118" s="321"/>
      <c r="AY118" s="321"/>
      <c r="AZ118" s="323" t="str">
        <f>IF(AB118=SUMIFS('様式1-3 (2)'!$AD:$AD,'様式1-3 (2)'!$Z:$Z,AZ$50,'様式1-3 (2)'!$AA:$AA,$AG118,'様式1-3 (2)'!$AC:$AC,"元請"),"OK","不一致")</f>
        <v>OK</v>
      </c>
      <c r="BA118" s="325" t="str">
        <f>IF(AC118=SUMIFS('様式1-3 (2)'!$AD:$AD,'様式1-3 (2)'!$Z:$Z,BA$50,'様式1-3 (2)'!$AA:$AA,$AG118,'様式1-3 (2)'!$AC:$AC,"元請"),"OK","不一致")</f>
        <v>OK</v>
      </c>
      <c r="BB118" s="113">
        <f t="shared" si="12"/>
        <v>0</v>
      </c>
    </row>
    <row r="119" spans="2:54" ht="24" customHeight="1" x14ac:dyDescent="0.15">
      <c r="B119" s="708" t="s">
        <v>204</v>
      </c>
      <c r="C119" s="709"/>
      <c r="D119" s="709"/>
      <c r="E119" s="710"/>
      <c r="F119" s="111"/>
      <c r="G119" s="111"/>
      <c r="H119" s="111"/>
      <c r="I119" s="164"/>
      <c r="J119" s="164"/>
      <c r="K119" s="111"/>
      <c r="L119" s="111"/>
      <c r="M119" s="111"/>
      <c r="N119" s="111"/>
      <c r="O119" s="111"/>
      <c r="P119" s="111"/>
      <c r="Q119" s="111"/>
      <c r="R119" s="111"/>
      <c r="S119" s="676"/>
      <c r="T119" s="677"/>
      <c r="U119" s="676"/>
      <c r="V119" s="677"/>
      <c r="W119" s="111"/>
      <c r="X119" s="676"/>
      <c r="Y119" s="677"/>
      <c r="Z119" s="676"/>
      <c r="AA119" s="677"/>
      <c r="AB119" s="112"/>
      <c r="AC119" s="167"/>
      <c r="AD119" s="113">
        <f>SUM(F119:AC119)</f>
        <v>0</v>
      </c>
      <c r="AG119" s="312" t="s">
        <v>204</v>
      </c>
      <c r="AH119" s="321"/>
      <c r="AI119" s="321"/>
      <c r="AJ119" s="321"/>
      <c r="AK119" s="323" t="str">
        <f>IF(I119=SUMIFS('様式1-3 (2)'!$AD:$AD,'様式1-3 (2)'!$Z:$Z,AK$50,'様式1-3 (2)'!$AA:$AA,$AG119,'様式1-3 (2)'!$AC:$AC,"元請"),"OK","不一致")</f>
        <v>OK</v>
      </c>
      <c r="AL119" s="323" t="str">
        <f>IF(J119=SUMIFS('様式1-3 (2)'!$AD:$AD,'様式1-3 (2)'!$Z:$Z,AL$50,'様式1-3 (2)'!$AA:$AA,$AG119,'様式1-3 (2)'!$AC:$AC,"元請"),"OK","不一致")</f>
        <v>OK</v>
      </c>
      <c r="AM119" s="321"/>
      <c r="AN119" s="321"/>
      <c r="AO119" s="321"/>
      <c r="AP119" s="321"/>
      <c r="AQ119" s="321"/>
      <c r="AR119" s="321"/>
      <c r="AS119" s="321"/>
      <c r="AT119" s="321"/>
      <c r="AU119" s="321"/>
      <c r="AV119" s="321"/>
      <c r="AW119" s="321"/>
      <c r="AX119" s="321"/>
      <c r="AY119" s="321"/>
      <c r="AZ119" s="321"/>
      <c r="BA119" s="325" t="str">
        <f>IF(AC119=SUMIFS('様式1-3 (2)'!$AD:$AD,'様式1-3 (2)'!$Z:$Z,BA$50,'様式1-3 (2)'!$AA:$AA,$AG119,'様式1-3 (2)'!$AC:$AC,"元請"),"OK","不一致")</f>
        <v>OK</v>
      </c>
      <c r="BB119" s="113">
        <f t="shared" si="12"/>
        <v>0</v>
      </c>
    </row>
    <row r="120" spans="2:54" ht="24" customHeight="1" x14ac:dyDescent="0.15">
      <c r="B120" s="708" t="s">
        <v>205</v>
      </c>
      <c r="C120" s="709"/>
      <c r="D120" s="709"/>
      <c r="E120" s="710"/>
      <c r="F120" s="114"/>
      <c r="G120" s="114"/>
      <c r="H120" s="114"/>
      <c r="I120" s="114"/>
      <c r="J120" s="114"/>
      <c r="K120" s="114"/>
      <c r="L120" s="114"/>
      <c r="M120" s="114"/>
      <c r="N120" s="114"/>
      <c r="O120" s="114"/>
      <c r="P120" s="114"/>
      <c r="Q120" s="166"/>
      <c r="R120" s="114"/>
      <c r="S120" s="676"/>
      <c r="T120" s="677"/>
      <c r="U120" s="676"/>
      <c r="V120" s="677"/>
      <c r="W120" s="114"/>
      <c r="X120" s="676"/>
      <c r="Y120" s="677"/>
      <c r="Z120" s="676"/>
      <c r="AA120" s="677"/>
      <c r="AB120" s="115"/>
      <c r="AC120" s="167"/>
      <c r="AD120" s="113">
        <f>SUM(F120:AC120)</f>
        <v>0</v>
      </c>
      <c r="AG120" s="312" t="s">
        <v>205</v>
      </c>
      <c r="AH120" s="321"/>
      <c r="AI120" s="321"/>
      <c r="AJ120" s="321"/>
      <c r="AK120" s="321"/>
      <c r="AL120" s="321"/>
      <c r="AM120" s="321"/>
      <c r="AN120" s="321"/>
      <c r="AO120" s="321"/>
      <c r="AP120" s="321"/>
      <c r="AQ120" s="321"/>
      <c r="AR120" s="321"/>
      <c r="AS120" s="323" t="str">
        <f>IF(Q120=SUMIFS('様式1-3 (2)'!$AD:$AD,'様式1-3 (2)'!$Z:$Z,AS$50,'様式1-3 (2)'!$AA:$AA,$AG120,'様式1-3 (2)'!$AC:$AC,"元請"),"OK","不一致")</f>
        <v>OK</v>
      </c>
      <c r="AT120" s="321"/>
      <c r="AU120" s="321"/>
      <c r="AV120" s="321"/>
      <c r="AW120" s="321"/>
      <c r="AX120" s="321"/>
      <c r="AY120" s="321"/>
      <c r="AZ120" s="321"/>
      <c r="BA120" s="325" t="str">
        <f>IF(AC120=SUMIFS('様式1-3 (2)'!$AD:$AD,'様式1-3 (2)'!$Z:$Z,BA$50,'様式1-3 (2)'!$AA:$AA,$AG120,'様式1-3 (2)'!$AC:$AC,"元請"),"OK","不一致")</f>
        <v>OK</v>
      </c>
      <c r="BB120" s="113">
        <f t="shared" si="12"/>
        <v>0</v>
      </c>
    </row>
    <row r="121" spans="2:54" ht="24" customHeight="1" thickBot="1" x14ac:dyDescent="0.2">
      <c r="B121" s="708" t="s">
        <v>206</v>
      </c>
      <c r="C121" s="709"/>
      <c r="D121" s="709"/>
      <c r="E121" s="710"/>
      <c r="F121" s="320"/>
      <c r="G121" s="123"/>
      <c r="H121" s="320"/>
      <c r="I121" s="123"/>
      <c r="J121" s="111"/>
      <c r="K121" s="111"/>
      <c r="L121" s="111"/>
      <c r="M121" s="111"/>
      <c r="N121" s="111"/>
      <c r="O121" s="111"/>
      <c r="P121" s="111"/>
      <c r="Q121" s="124"/>
      <c r="R121" s="111"/>
      <c r="S121" s="676"/>
      <c r="T121" s="677"/>
      <c r="U121" s="676"/>
      <c r="V121" s="677"/>
      <c r="W121" s="111"/>
      <c r="X121" s="676"/>
      <c r="Y121" s="677"/>
      <c r="Z121" s="676"/>
      <c r="AA121" s="677"/>
      <c r="AB121" s="112"/>
      <c r="AC121" s="167"/>
      <c r="AD121" s="113">
        <f>SUM(F121:AC121)</f>
        <v>0</v>
      </c>
      <c r="AG121" s="312" t="s">
        <v>206</v>
      </c>
      <c r="AH121" s="327" t="str">
        <f>IF(F121=SUMIFS('様式1-3 (2)'!$AD:$AD,'様式1-3 (2)'!$Z:$Z,AH$50,'様式1-3 (2)'!$AA:$AA,$AG121,'様式1-3 (2)'!$AC:$AC,"元請"),"OK","不一致")</f>
        <v>OK</v>
      </c>
      <c r="AI121" s="322"/>
      <c r="AJ121" s="327" t="str">
        <f>IF(H121=SUMIFS('様式1-3 (2)'!$AD:$AD,'様式1-3 (2)'!$Z:$Z,AJ$50,'様式1-3 (2)'!$AA:$AA,$AG121,'様式1-3 (2)'!$AC:$AC,"元請"),"OK","不一致")</f>
        <v>OK</v>
      </c>
      <c r="AK121" s="322"/>
      <c r="AL121" s="322"/>
      <c r="AM121" s="322"/>
      <c r="AN121" s="322"/>
      <c r="AO121" s="322"/>
      <c r="AP121" s="322"/>
      <c r="AQ121" s="322"/>
      <c r="AR121" s="322"/>
      <c r="AS121" s="328"/>
      <c r="AT121" s="322"/>
      <c r="AU121" s="322"/>
      <c r="AV121" s="322"/>
      <c r="AW121" s="322"/>
      <c r="AX121" s="322"/>
      <c r="AY121" s="322"/>
      <c r="AZ121" s="322"/>
      <c r="BA121" s="325" t="str">
        <f>IF(AC121=SUMIFS('様式1-3 (2)'!$AD:$AD,'様式1-3 (2)'!$Z:$Z,BA$50,'様式1-3 (2)'!$AA:$AA,$AG121,'様式1-3 (2)'!$AC:$AC,"元請"),"OK","不一致")</f>
        <v>OK</v>
      </c>
      <c r="BB121" s="113">
        <f t="shared" si="12"/>
        <v>0</v>
      </c>
    </row>
    <row r="122" spans="2:54" ht="21.75" customHeight="1" thickTop="1" thickBot="1" x14ac:dyDescent="0.2">
      <c r="B122" s="718" t="s">
        <v>167</v>
      </c>
      <c r="C122" s="719"/>
      <c r="D122" s="719"/>
      <c r="E122" s="720"/>
      <c r="F122" s="116">
        <f t="shared" ref="F122:AC122" si="13">SUM(F93:F121)</f>
        <v>0</v>
      </c>
      <c r="G122" s="116">
        <f t="shared" si="13"/>
        <v>0</v>
      </c>
      <c r="H122" s="116">
        <f t="shared" si="13"/>
        <v>0</v>
      </c>
      <c r="I122" s="116">
        <f t="shared" si="13"/>
        <v>0</v>
      </c>
      <c r="J122" s="116">
        <f t="shared" si="13"/>
        <v>0</v>
      </c>
      <c r="K122" s="116">
        <f t="shared" si="13"/>
        <v>0</v>
      </c>
      <c r="L122" s="116">
        <f t="shared" si="13"/>
        <v>0</v>
      </c>
      <c r="M122" s="116">
        <f t="shared" si="13"/>
        <v>0</v>
      </c>
      <c r="N122" s="116">
        <f t="shared" si="13"/>
        <v>0</v>
      </c>
      <c r="O122" s="116">
        <f t="shared" si="13"/>
        <v>0</v>
      </c>
      <c r="P122" s="116">
        <f t="shared" si="13"/>
        <v>0</v>
      </c>
      <c r="Q122" s="116">
        <f t="shared" si="13"/>
        <v>0</v>
      </c>
      <c r="R122" s="116">
        <f t="shared" si="13"/>
        <v>0</v>
      </c>
      <c r="S122" s="680">
        <f t="shared" si="13"/>
        <v>0</v>
      </c>
      <c r="T122" s="681"/>
      <c r="U122" s="680">
        <f>SUM(U93:U121)</f>
        <v>0</v>
      </c>
      <c r="V122" s="681"/>
      <c r="W122" s="116">
        <f>SUM(W93:W121)</f>
        <v>0</v>
      </c>
      <c r="X122" s="680">
        <f>SUM(X93:X121)</f>
        <v>0</v>
      </c>
      <c r="Y122" s="681"/>
      <c r="Z122" s="680">
        <f>SUM(Z93:Z121)</f>
        <v>0</v>
      </c>
      <c r="AA122" s="681"/>
      <c r="AB122" s="116">
        <f t="shared" si="13"/>
        <v>0</v>
      </c>
      <c r="AC122" s="117">
        <f t="shared" si="13"/>
        <v>0</v>
      </c>
      <c r="AD122" s="118"/>
      <c r="AG122" s="291" t="s">
        <v>167</v>
      </c>
      <c r="AH122" s="116">
        <f t="shared" ref="AH122:AU122" si="14">SUM(AH93:AH121)</f>
        <v>0</v>
      </c>
      <c r="AI122" s="116">
        <f t="shared" si="14"/>
        <v>0</v>
      </c>
      <c r="AJ122" s="116">
        <f t="shared" si="14"/>
        <v>0</v>
      </c>
      <c r="AK122" s="116">
        <f t="shared" si="14"/>
        <v>0</v>
      </c>
      <c r="AL122" s="116">
        <f t="shared" si="14"/>
        <v>0</v>
      </c>
      <c r="AM122" s="116">
        <f t="shared" si="14"/>
        <v>0</v>
      </c>
      <c r="AN122" s="116">
        <f t="shared" si="14"/>
        <v>0</v>
      </c>
      <c r="AO122" s="116">
        <f t="shared" si="14"/>
        <v>0</v>
      </c>
      <c r="AP122" s="116">
        <f t="shared" si="14"/>
        <v>0</v>
      </c>
      <c r="AQ122" s="116">
        <f t="shared" si="14"/>
        <v>0</v>
      </c>
      <c r="AR122" s="116">
        <f t="shared" si="14"/>
        <v>0</v>
      </c>
      <c r="AS122" s="116">
        <f t="shared" si="14"/>
        <v>0</v>
      </c>
      <c r="AT122" s="116">
        <f t="shared" si="14"/>
        <v>0</v>
      </c>
      <c r="AU122" s="292">
        <f t="shared" si="14"/>
        <v>0</v>
      </c>
      <c r="AV122" s="292">
        <f t="shared" ref="AV122:BA122" si="15">SUM(AV93:AV121)</f>
        <v>0</v>
      </c>
      <c r="AW122" s="116">
        <f t="shared" si="15"/>
        <v>0</v>
      </c>
      <c r="AX122" s="292">
        <f t="shared" si="15"/>
        <v>0</v>
      </c>
      <c r="AY122" s="292">
        <f t="shared" si="15"/>
        <v>0</v>
      </c>
      <c r="AZ122" s="116">
        <f t="shared" si="15"/>
        <v>0</v>
      </c>
      <c r="BA122" s="117">
        <f t="shared" si="15"/>
        <v>0</v>
      </c>
      <c r="BB122" s="118"/>
    </row>
    <row r="123" spans="2:54" s="126" customFormat="1" ht="8.25" customHeight="1" x14ac:dyDescent="0.15">
      <c r="B123" s="86"/>
      <c r="C123" s="86"/>
      <c r="D123" s="86"/>
      <c r="E123" s="86"/>
      <c r="F123" s="125"/>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row>
    <row r="124" spans="2:54" s="126" customFormat="1" ht="13.5" customHeight="1" x14ac:dyDescent="0.15">
      <c r="B124" s="121" t="s">
        <v>176</v>
      </c>
      <c r="C124" s="121"/>
      <c r="D124" s="121"/>
      <c r="E124" s="121"/>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row>
    <row r="125" spans="2:54" s="126" customFormat="1" ht="13.5" customHeight="1" x14ac:dyDescent="0.15">
      <c r="B125" s="86" t="s">
        <v>177</v>
      </c>
      <c r="C125" s="86"/>
      <c r="D125" s="86"/>
      <c r="E125" s="86"/>
      <c r="F125" s="127"/>
    </row>
    <row r="126" spans="2:54" ht="13.5" customHeight="1" x14ac:dyDescent="0.15">
      <c r="B126" s="86" t="s">
        <v>178</v>
      </c>
      <c r="C126" s="86"/>
      <c r="D126" s="86"/>
      <c r="E126" s="86"/>
      <c r="F126" s="127"/>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row>
    <row r="127" spans="2:54" ht="13.5" customHeight="1" x14ac:dyDescent="0.15">
      <c r="B127" s="86" t="s">
        <v>179</v>
      </c>
      <c r="C127" s="86"/>
      <c r="D127" s="86"/>
      <c r="E127" s="86"/>
      <c r="F127" s="127"/>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row>
    <row r="129" spans="2:54" s="142" customFormat="1" ht="19.5" customHeight="1" x14ac:dyDescent="0.15">
      <c r="B129" s="25" t="s">
        <v>209</v>
      </c>
      <c r="C129" s="78"/>
      <c r="D129" s="78"/>
      <c r="E129" s="78"/>
      <c r="F129" s="78"/>
      <c r="K129" s="78"/>
      <c r="L129" s="731" t="s">
        <v>383</v>
      </c>
      <c r="M129" s="731"/>
      <c r="N129" s="731"/>
      <c r="O129" s="731"/>
      <c r="P129" s="731"/>
      <c r="Q129" s="731"/>
      <c r="R129" s="731"/>
      <c r="S129" s="78"/>
      <c r="T129" s="78"/>
      <c r="U129" s="78"/>
      <c r="V129" s="78"/>
      <c r="W129" s="78"/>
      <c r="X129" s="78"/>
      <c r="Y129" s="78"/>
      <c r="Z129" s="78"/>
      <c r="AA129" s="78"/>
      <c r="AB129" s="78"/>
      <c r="AC129" s="78"/>
      <c r="AD129" s="78"/>
      <c r="AE129" s="143"/>
    </row>
    <row r="130" spans="2:54" s="86" customFormat="1" ht="20.25" customHeight="1" thickBot="1" x14ac:dyDescent="0.2">
      <c r="B130" s="107"/>
      <c r="C130" s="107"/>
      <c r="D130" s="107"/>
      <c r="E130" s="107"/>
      <c r="F130" s="108"/>
      <c r="G130" s="108"/>
      <c r="H130" s="108"/>
      <c r="I130" s="108"/>
      <c r="J130" s="108"/>
      <c r="K130" s="108"/>
      <c r="L130" s="108"/>
      <c r="M130" s="108"/>
      <c r="N130" s="108"/>
      <c r="O130" s="108"/>
      <c r="P130" s="108"/>
      <c r="Q130" s="108"/>
      <c r="R130" s="162" t="s">
        <v>217</v>
      </c>
      <c r="S130" s="214"/>
      <c r="T130" s="215" t="s">
        <v>267</v>
      </c>
      <c r="U130" s="214"/>
      <c r="V130" s="216" t="s">
        <v>244</v>
      </c>
      <c r="W130" s="161" t="s">
        <v>218</v>
      </c>
      <c r="X130" s="214"/>
      <c r="Y130" s="215" t="s">
        <v>267</v>
      </c>
      <c r="Z130" s="214"/>
      <c r="AA130" s="216" t="s">
        <v>244</v>
      </c>
      <c r="AB130" s="714" t="s">
        <v>142</v>
      </c>
      <c r="AC130" s="714"/>
      <c r="AD130" s="714"/>
    </row>
    <row r="131" spans="2:54" s="86" customFormat="1" ht="18" customHeight="1" x14ac:dyDescent="0.15">
      <c r="B131" s="139"/>
      <c r="C131" s="134"/>
      <c r="D131" s="692" t="s">
        <v>182</v>
      </c>
      <c r="E131" s="693"/>
      <c r="F131" s="131">
        <v>1</v>
      </c>
      <c r="G131" s="91">
        <v>2</v>
      </c>
      <c r="H131" s="91">
        <v>3</v>
      </c>
      <c r="I131" s="131">
        <v>4</v>
      </c>
      <c r="J131" s="131">
        <v>5</v>
      </c>
      <c r="K131" s="131">
        <v>6</v>
      </c>
      <c r="L131" s="131">
        <v>7</v>
      </c>
      <c r="M131" s="131">
        <v>8</v>
      </c>
      <c r="N131" s="131">
        <v>9</v>
      </c>
      <c r="O131" s="131">
        <v>10</v>
      </c>
      <c r="P131" s="131">
        <v>11</v>
      </c>
      <c r="Q131" s="131">
        <v>12</v>
      </c>
      <c r="R131" s="131">
        <v>13</v>
      </c>
      <c r="S131" s="706">
        <v>14</v>
      </c>
      <c r="T131" s="707"/>
      <c r="U131" s="706">
        <v>15</v>
      </c>
      <c r="V131" s="707"/>
      <c r="W131" s="131">
        <v>16</v>
      </c>
      <c r="X131" s="706">
        <v>17</v>
      </c>
      <c r="Y131" s="707"/>
      <c r="Z131" s="706">
        <v>18</v>
      </c>
      <c r="AA131" s="707"/>
      <c r="AB131" s="132">
        <v>20</v>
      </c>
      <c r="AC131" s="715" t="s">
        <v>143</v>
      </c>
      <c r="AD131" s="133"/>
      <c r="AG131" s="750" t="s">
        <v>384</v>
      </c>
      <c r="AH131" s="750"/>
      <c r="AI131" s="750"/>
      <c r="AJ131" s="750"/>
      <c r="AK131" s="750"/>
      <c r="AL131" s="750"/>
      <c r="AM131" s="750"/>
      <c r="AN131" s="750"/>
    </row>
    <row r="132" spans="2:54" ht="18" customHeight="1" thickBot="1" x14ac:dyDescent="0.2">
      <c r="B132" s="135"/>
      <c r="C132" s="138"/>
      <c r="D132" s="694"/>
      <c r="E132" s="695"/>
      <c r="F132" s="690" t="s">
        <v>144</v>
      </c>
      <c r="G132" s="690" t="s">
        <v>145</v>
      </c>
      <c r="H132" s="690" t="s">
        <v>146</v>
      </c>
      <c r="I132" s="690" t="s">
        <v>147</v>
      </c>
      <c r="J132" s="690" t="s">
        <v>175</v>
      </c>
      <c r="K132" s="690" t="s">
        <v>148</v>
      </c>
      <c r="L132" s="700" t="s">
        <v>149</v>
      </c>
      <c r="M132" s="690" t="s">
        <v>150</v>
      </c>
      <c r="N132" s="690" t="s">
        <v>151</v>
      </c>
      <c r="O132" s="690" t="s">
        <v>152</v>
      </c>
      <c r="P132" s="690" t="s">
        <v>153</v>
      </c>
      <c r="Q132" s="690" t="s">
        <v>154</v>
      </c>
      <c r="R132" s="690" t="s">
        <v>155</v>
      </c>
      <c r="S132" s="702" t="s">
        <v>156</v>
      </c>
      <c r="T132" s="703"/>
      <c r="U132" s="702" t="s">
        <v>157</v>
      </c>
      <c r="V132" s="703"/>
      <c r="W132" s="690" t="s">
        <v>158</v>
      </c>
      <c r="X132" s="702" t="s">
        <v>159</v>
      </c>
      <c r="Y132" s="703"/>
      <c r="Z132" s="702" t="s">
        <v>160</v>
      </c>
      <c r="AA132" s="703"/>
      <c r="AB132" s="690" t="s">
        <v>161</v>
      </c>
      <c r="AC132" s="716"/>
      <c r="AD132" s="717" t="s">
        <v>162</v>
      </c>
      <c r="AG132" s="751"/>
      <c r="AH132" s="751"/>
      <c r="AI132" s="751"/>
      <c r="AJ132" s="751"/>
      <c r="AK132" s="751"/>
      <c r="AL132" s="751"/>
      <c r="AM132" s="751"/>
      <c r="AN132" s="751"/>
    </row>
    <row r="133" spans="2:54" ht="18" customHeight="1" thickBot="1" x14ac:dyDescent="0.2">
      <c r="B133" s="696" t="s">
        <v>163</v>
      </c>
      <c r="C133" s="697"/>
      <c r="D133" s="137"/>
      <c r="E133" s="130"/>
      <c r="F133" s="690"/>
      <c r="G133" s="690"/>
      <c r="H133" s="690"/>
      <c r="I133" s="690"/>
      <c r="J133" s="690"/>
      <c r="K133" s="690"/>
      <c r="L133" s="700"/>
      <c r="M133" s="690"/>
      <c r="N133" s="690"/>
      <c r="O133" s="690"/>
      <c r="P133" s="690"/>
      <c r="Q133" s="690"/>
      <c r="R133" s="690"/>
      <c r="S133" s="702"/>
      <c r="T133" s="703"/>
      <c r="U133" s="702"/>
      <c r="V133" s="703"/>
      <c r="W133" s="690"/>
      <c r="X133" s="702"/>
      <c r="Y133" s="703"/>
      <c r="Z133" s="702"/>
      <c r="AA133" s="703"/>
      <c r="AB133" s="690"/>
      <c r="AC133" s="716"/>
      <c r="AD133" s="717"/>
      <c r="AG133" s="313" t="s">
        <v>377</v>
      </c>
      <c r="AH133" s="131">
        <v>1</v>
      </c>
      <c r="AI133" s="91">
        <v>2</v>
      </c>
      <c r="AJ133" s="91">
        <v>3</v>
      </c>
      <c r="AK133" s="131">
        <v>4</v>
      </c>
      <c r="AL133" s="131">
        <v>5</v>
      </c>
      <c r="AM133" s="131">
        <v>6</v>
      </c>
      <c r="AN133" s="131">
        <v>7</v>
      </c>
      <c r="AO133" s="131">
        <v>8</v>
      </c>
      <c r="AP133" s="131">
        <v>9</v>
      </c>
      <c r="AQ133" s="131">
        <v>10</v>
      </c>
      <c r="AR133" s="131">
        <v>11</v>
      </c>
      <c r="AS133" s="131">
        <v>12</v>
      </c>
      <c r="AT133" s="131">
        <v>13</v>
      </c>
      <c r="AU133" s="294">
        <v>14</v>
      </c>
      <c r="AV133" s="294">
        <v>15</v>
      </c>
      <c r="AW133" s="131">
        <v>16</v>
      </c>
      <c r="AX133" s="294">
        <v>17</v>
      </c>
      <c r="AY133" s="294">
        <v>18</v>
      </c>
      <c r="AZ133" s="132">
        <v>20</v>
      </c>
      <c r="BA133" s="311"/>
      <c r="BB133" s="314"/>
    </row>
    <row r="134" spans="2:54" ht="18" customHeight="1" x14ac:dyDescent="0.15">
      <c r="B134" s="698" t="s">
        <v>164</v>
      </c>
      <c r="C134" s="699"/>
      <c r="D134" s="699"/>
      <c r="E134" s="136"/>
      <c r="F134" s="691"/>
      <c r="G134" s="691"/>
      <c r="H134" s="691"/>
      <c r="I134" s="691"/>
      <c r="J134" s="691"/>
      <c r="K134" s="691"/>
      <c r="L134" s="701"/>
      <c r="M134" s="691"/>
      <c r="N134" s="691"/>
      <c r="O134" s="691"/>
      <c r="P134" s="691"/>
      <c r="Q134" s="691"/>
      <c r="R134" s="691"/>
      <c r="S134" s="704"/>
      <c r="T134" s="705"/>
      <c r="U134" s="704"/>
      <c r="V134" s="705"/>
      <c r="W134" s="691"/>
      <c r="X134" s="704"/>
      <c r="Y134" s="705"/>
      <c r="Z134" s="704"/>
      <c r="AA134" s="705"/>
      <c r="AB134" s="691"/>
      <c r="AC134" s="716"/>
      <c r="AD134" s="717"/>
      <c r="AG134" s="317" t="s">
        <v>164</v>
      </c>
      <c r="AH134" s="309" t="s">
        <v>309</v>
      </c>
      <c r="AI134" s="309" t="s">
        <v>191</v>
      </c>
      <c r="AJ134" s="309" t="s">
        <v>146</v>
      </c>
      <c r="AK134" s="309" t="s">
        <v>310</v>
      </c>
      <c r="AL134" s="309" t="s">
        <v>311</v>
      </c>
      <c r="AM134" s="309" t="s">
        <v>312</v>
      </c>
      <c r="AN134" s="310" t="s">
        <v>313</v>
      </c>
      <c r="AO134" s="309" t="s">
        <v>314</v>
      </c>
      <c r="AP134" s="309" t="s">
        <v>151</v>
      </c>
      <c r="AQ134" s="309" t="s">
        <v>315</v>
      </c>
      <c r="AR134" s="309" t="s">
        <v>316</v>
      </c>
      <c r="AS134" s="309" t="s">
        <v>205</v>
      </c>
      <c r="AT134" s="309" t="s">
        <v>308</v>
      </c>
      <c r="AU134" s="308" t="s">
        <v>317</v>
      </c>
      <c r="AV134" s="308" t="s">
        <v>318</v>
      </c>
      <c r="AW134" s="309" t="s">
        <v>200</v>
      </c>
      <c r="AX134" s="308" t="s">
        <v>201</v>
      </c>
      <c r="AY134" s="308" t="s">
        <v>319</v>
      </c>
      <c r="AZ134" s="309" t="s">
        <v>203</v>
      </c>
      <c r="BA134" s="318" t="s">
        <v>143</v>
      </c>
      <c r="BB134" s="319" t="s">
        <v>162</v>
      </c>
    </row>
    <row r="135" spans="2:54" ht="24" customHeight="1" x14ac:dyDescent="0.15">
      <c r="B135" s="688" t="s">
        <v>207</v>
      </c>
      <c r="C135" s="689"/>
      <c r="D135" s="689"/>
      <c r="E135" s="689"/>
      <c r="F135" s="163"/>
      <c r="G135" s="140"/>
      <c r="H135" s="140"/>
      <c r="I135" s="140"/>
      <c r="J135" s="140"/>
      <c r="K135" s="140"/>
      <c r="L135" s="163"/>
      <c r="M135" s="140"/>
      <c r="N135" s="140"/>
      <c r="O135" s="163"/>
      <c r="P135" s="163"/>
      <c r="Q135" s="140"/>
      <c r="R135" s="140"/>
      <c r="S135" s="676"/>
      <c r="T135" s="677"/>
      <c r="U135" s="676"/>
      <c r="V135" s="677"/>
      <c r="W135" s="140"/>
      <c r="X135" s="676"/>
      <c r="Y135" s="677"/>
      <c r="Z135" s="682"/>
      <c r="AA135" s="683"/>
      <c r="AB135" s="141"/>
      <c r="AC135" s="167"/>
      <c r="AD135" s="113">
        <f t="shared" ref="AD135:AD159" si="16">SUM(F135:AC135)</f>
        <v>0</v>
      </c>
      <c r="AG135" s="315" t="s">
        <v>207</v>
      </c>
      <c r="AH135" s="323" t="str">
        <f>IF(F135=SUMIFS('様式1-3 (3)'!$AD:$AD,'様式1-3 (3)'!$Z:$Z,AH$50,'様式1-3 (3)'!$AA:$AA,$AG135,'様式1-3 (3)'!$AC:$AC,"元請"),"OK","不一致")</f>
        <v>OK</v>
      </c>
      <c r="AI135" s="321"/>
      <c r="AJ135" s="321"/>
      <c r="AK135" s="321"/>
      <c r="AL135" s="321"/>
      <c r="AM135" s="321"/>
      <c r="AN135" s="323" t="str">
        <f>IF(L135=SUMIFS('様式1-3 (3)'!$AD:$AD,'様式1-3 (3)'!$Z:$Z,AN$50,'様式1-3 (3)'!$AA:$AA,$AG135,'様式1-3 (3)'!$AC:$AC,"元請"),"OK","不一致")</f>
        <v>OK</v>
      </c>
      <c r="AO135" s="321"/>
      <c r="AP135" s="321"/>
      <c r="AQ135" s="323" t="str">
        <f>IF(O135=SUMIFS('様式1-3 (3)'!$AD:$AD,'様式1-3 (3)'!$Z:$Z,AQ$50,'様式1-3 (3)'!$AA:$AA,$AG135,'様式1-3 (3)'!$AC:$AC,"元請"),"OK","不一致")</f>
        <v>OK</v>
      </c>
      <c r="AR135" s="323" t="str">
        <f>IF(P135=SUMIFS('様式1-3 (3)'!$AD:$AD,'様式1-3 (3)'!$Z:$Z,AR$50,'様式1-3 (3)'!$AA:$AA,$AG135,'様式1-3 (3)'!$AC:$AC,"元請"),"OK","不一致")</f>
        <v>OK</v>
      </c>
      <c r="AS135" s="321"/>
      <c r="AT135" s="321"/>
      <c r="AU135" s="321"/>
      <c r="AV135" s="321"/>
      <c r="AW135" s="321"/>
      <c r="AX135" s="321"/>
      <c r="AY135" s="293" t="str">
        <f>IF(Z135=SUMIFS('様式1-3 (3)'!$AD:$AD,'様式1-3 (3)'!$Z:$Z,AY$50,'様式1-3 (3)'!$AA:$AA,$AG135,'様式1-3 (3)'!$AC:$AC,"元請"),"OK","不一致")</f>
        <v>OK</v>
      </c>
      <c r="AZ135" s="321"/>
      <c r="BA135" s="324" t="str">
        <f>IF(AC135=SUMIFS('様式1-3 (3)'!$AD:$AD,'様式1-3 (3)'!$Z:$Z,BA$50,'様式1-3 (3)'!$AA:$AA,$AG135,'様式1-3 (3)'!$AC:$AC,"元請"),"OK","不一致")</f>
        <v>OK</v>
      </c>
      <c r="BB135" s="316">
        <f t="shared" ref="BB135:BB147" si="17">SUM(AH135:BA135)</f>
        <v>0</v>
      </c>
    </row>
    <row r="136" spans="2:54" ht="24" customHeight="1" x14ac:dyDescent="0.15">
      <c r="B136" s="711" t="s">
        <v>208</v>
      </c>
      <c r="C136" s="712"/>
      <c r="D136" s="712"/>
      <c r="E136" s="713"/>
      <c r="F136" s="111"/>
      <c r="G136" s="111"/>
      <c r="H136" s="164"/>
      <c r="I136" s="111"/>
      <c r="J136" s="111"/>
      <c r="K136" s="111"/>
      <c r="L136" s="111"/>
      <c r="M136" s="111"/>
      <c r="N136" s="111"/>
      <c r="O136" s="111"/>
      <c r="P136" s="111"/>
      <c r="Q136" s="111"/>
      <c r="R136" s="111"/>
      <c r="S136" s="676"/>
      <c r="T136" s="677"/>
      <c r="U136" s="676"/>
      <c r="V136" s="677"/>
      <c r="W136" s="111"/>
      <c r="X136" s="676"/>
      <c r="Y136" s="677"/>
      <c r="Z136" s="676"/>
      <c r="AA136" s="677"/>
      <c r="AB136" s="112"/>
      <c r="AC136" s="167"/>
      <c r="AD136" s="113">
        <f t="shared" si="16"/>
        <v>0</v>
      </c>
      <c r="AG136" s="312" t="s">
        <v>208</v>
      </c>
      <c r="AH136" s="321"/>
      <c r="AI136" s="321"/>
      <c r="AJ136" s="323" t="str">
        <f>IF(H136=SUMIFS('様式1-3 (3)'!$AD:$AD,'様式1-3 (3)'!$Z:$Z,AJ$50,'様式1-3 (3)'!$AA:$AA,$AG136,'様式1-3 (3)'!$AC:$AC,"元請"),"OK","不一致")</f>
        <v>OK</v>
      </c>
      <c r="AK136" s="321"/>
      <c r="AL136" s="321"/>
      <c r="AM136" s="321"/>
      <c r="AN136" s="321"/>
      <c r="AO136" s="321"/>
      <c r="AP136" s="321"/>
      <c r="AQ136" s="321"/>
      <c r="AR136" s="321"/>
      <c r="AS136" s="321"/>
      <c r="AT136" s="321"/>
      <c r="AU136" s="321"/>
      <c r="AV136" s="321"/>
      <c r="AW136" s="321"/>
      <c r="AX136" s="321"/>
      <c r="AY136" s="321"/>
      <c r="AZ136" s="321"/>
      <c r="BA136" s="325" t="str">
        <f>IF(AC136=SUMIFS('様式1-3 (3)'!$AD:$AD,'様式1-3 (3)'!$Z:$Z,BA$50,'様式1-3 (3)'!$AA:$AA,$AG136,'様式1-3 (3)'!$AC:$AC,"元請"),"OK","不一致")</f>
        <v>OK</v>
      </c>
      <c r="BB136" s="113">
        <f t="shared" si="17"/>
        <v>0</v>
      </c>
    </row>
    <row r="137" spans="2:54" ht="24" customHeight="1" x14ac:dyDescent="0.15">
      <c r="B137" s="708" t="s">
        <v>165</v>
      </c>
      <c r="C137" s="709"/>
      <c r="D137" s="709"/>
      <c r="E137" s="710"/>
      <c r="F137" s="111"/>
      <c r="G137" s="111"/>
      <c r="H137" s="164"/>
      <c r="I137" s="111"/>
      <c r="J137" s="111"/>
      <c r="K137" s="111"/>
      <c r="L137" s="111"/>
      <c r="M137" s="111"/>
      <c r="N137" s="111"/>
      <c r="O137" s="111"/>
      <c r="P137" s="111"/>
      <c r="Q137" s="111"/>
      <c r="R137" s="111"/>
      <c r="S137" s="676"/>
      <c r="T137" s="677"/>
      <c r="U137" s="676"/>
      <c r="V137" s="677"/>
      <c r="W137" s="111"/>
      <c r="X137" s="676"/>
      <c r="Y137" s="677"/>
      <c r="Z137" s="676"/>
      <c r="AA137" s="677"/>
      <c r="AB137" s="112"/>
      <c r="AC137" s="167"/>
      <c r="AD137" s="113">
        <f t="shared" si="16"/>
        <v>0</v>
      </c>
      <c r="AG137" s="312" t="s">
        <v>165</v>
      </c>
      <c r="AH137" s="321"/>
      <c r="AI137" s="321"/>
      <c r="AJ137" s="323" t="str">
        <f>IF(H137=SUMIFS('様式1-3 (3)'!$AD:$AD,'様式1-3 (3)'!$Z:$Z,AJ$50,'様式1-3 (3)'!$AA:$AA,$AG137,'様式1-3 (3)'!$AC:$AC,"元請"),"OK","不一致")</f>
        <v>OK</v>
      </c>
      <c r="AK137" s="321"/>
      <c r="AL137" s="321"/>
      <c r="AM137" s="321"/>
      <c r="AN137" s="321"/>
      <c r="AO137" s="321"/>
      <c r="AP137" s="321"/>
      <c r="AQ137" s="321"/>
      <c r="AR137" s="321"/>
      <c r="AS137" s="321"/>
      <c r="AT137" s="321"/>
      <c r="AU137" s="321"/>
      <c r="AV137" s="321"/>
      <c r="AW137" s="321"/>
      <c r="AX137" s="321"/>
      <c r="AY137" s="321"/>
      <c r="AZ137" s="321"/>
      <c r="BA137" s="325" t="str">
        <f>IF(AC137=SUMIFS('様式1-3 (3)'!$AD:$AD,'様式1-3 (3)'!$Z:$Z,BA$50,'様式1-3 (3)'!$AA:$AA,$AG137,'様式1-3 (3)'!$AC:$AC,"元請"),"OK","不一致")</f>
        <v>OK</v>
      </c>
      <c r="BB137" s="113">
        <f t="shared" si="17"/>
        <v>0</v>
      </c>
    </row>
    <row r="138" spans="2:54" ht="24" customHeight="1" x14ac:dyDescent="0.15">
      <c r="B138" s="708" t="s">
        <v>166</v>
      </c>
      <c r="C138" s="709"/>
      <c r="D138" s="709"/>
      <c r="E138" s="710"/>
      <c r="F138" s="111"/>
      <c r="G138" s="111"/>
      <c r="H138" s="164"/>
      <c r="I138" s="111"/>
      <c r="J138" s="111"/>
      <c r="K138" s="111"/>
      <c r="L138" s="111"/>
      <c r="M138" s="111"/>
      <c r="N138" s="111"/>
      <c r="O138" s="111"/>
      <c r="P138" s="111"/>
      <c r="Q138" s="111"/>
      <c r="R138" s="111"/>
      <c r="S138" s="676"/>
      <c r="T138" s="677"/>
      <c r="U138" s="676"/>
      <c r="V138" s="677"/>
      <c r="W138" s="111"/>
      <c r="X138" s="676"/>
      <c r="Y138" s="677"/>
      <c r="Z138" s="676"/>
      <c r="AA138" s="677"/>
      <c r="AB138" s="112"/>
      <c r="AC138" s="167"/>
      <c r="AD138" s="113">
        <f t="shared" si="16"/>
        <v>0</v>
      </c>
      <c r="AG138" s="312" t="s">
        <v>166</v>
      </c>
      <c r="AH138" s="321"/>
      <c r="AI138" s="321"/>
      <c r="AJ138" s="323" t="str">
        <f>IF(H138=SUMIFS('様式1-3 (3)'!$AD:$AD,'様式1-3 (3)'!$Z:$Z,AJ$50,'様式1-3 (3)'!$AA:$AA,$AG138,'様式1-3 (3)'!$AC:$AC,"元請"),"OK","不一致")</f>
        <v>OK</v>
      </c>
      <c r="AK138" s="321"/>
      <c r="AL138" s="321"/>
      <c r="AM138" s="321"/>
      <c r="AN138" s="321"/>
      <c r="AO138" s="321"/>
      <c r="AP138" s="321"/>
      <c r="AQ138" s="321"/>
      <c r="AR138" s="321"/>
      <c r="AS138" s="321"/>
      <c r="AT138" s="321"/>
      <c r="AU138" s="321"/>
      <c r="AV138" s="321"/>
      <c r="AW138" s="321"/>
      <c r="AX138" s="321"/>
      <c r="AY138" s="321"/>
      <c r="AZ138" s="321"/>
      <c r="BA138" s="325" t="str">
        <f>IF(AC138=SUMIFS('様式1-3 (3)'!$AD:$AD,'様式1-3 (3)'!$Z:$Z,BA$50,'様式1-3 (3)'!$AA:$AA,$AG138,'様式1-3 (3)'!$AC:$AC,"元請"),"OK","不一致")</f>
        <v>OK</v>
      </c>
      <c r="BB138" s="113">
        <f t="shared" si="17"/>
        <v>0</v>
      </c>
    </row>
    <row r="139" spans="2:54" ht="24" customHeight="1" x14ac:dyDescent="0.15">
      <c r="B139" s="708" t="s">
        <v>183</v>
      </c>
      <c r="C139" s="709"/>
      <c r="D139" s="709"/>
      <c r="E139" s="710"/>
      <c r="F139" s="164"/>
      <c r="G139" s="111"/>
      <c r="H139" s="164"/>
      <c r="I139" s="111"/>
      <c r="J139" s="111"/>
      <c r="K139" s="164"/>
      <c r="L139" s="164"/>
      <c r="M139" s="111"/>
      <c r="N139" s="111"/>
      <c r="O139" s="164"/>
      <c r="P139" s="111"/>
      <c r="Q139" s="111"/>
      <c r="R139" s="111"/>
      <c r="S139" s="676"/>
      <c r="T139" s="677"/>
      <c r="U139" s="676"/>
      <c r="V139" s="677"/>
      <c r="W139" s="111"/>
      <c r="X139" s="676"/>
      <c r="Y139" s="677"/>
      <c r="Z139" s="682"/>
      <c r="AA139" s="683"/>
      <c r="AB139" s="112"/>
      <c r="AC139" s="167"/>
      <c r="AD139" s="113">
        <f t="shared" si="16"/>
        <v>0</v>
      </c>
      <c r="AG139" s="312" t="s">
        <v>183</v>
      </c>
      <c r="AH139" s="323" t="str">
        <f>IF(F139=SUMIFS('様式1-3 (3)'!$AD:$AD,'様式1-3 (3)'!$Z:$Z,AH$50,'様式1-3 (3)'!$AA:$AA,$AG139,'様式1-3 (3)'!$AC:$AC,"元請"),"OK","不一致")</f>
        <v>OK</v>
      </c>
      <c r="AI139" s="321"/>
      <c r="AJ139" s="323" t="str">
        <f>IF(H139=SUMIFS('様式1-3 (3)'!$AD:$AD,'様式1-3 (3)'!$Z:$Z,AJ$50,'様式1-3 (3)'!$AA:$AA,$AG139,'様式1-3 (3)'!$AC:$AC,"元請"),"OK","不一致")</f>
        <v>OK</v>
      </c>
      <c r="AK139" s="321"/>
      <c r="AL139" s="321"/>
      <c r="AM139" s="323" t="str">
        <f>IF(K139=SUMIFS('様式1-3 (3)'!$AD:$AD,'様式1-3 (3)'!$Z:$Z,AM$50,'様式1-3 (3)'!$AA:$AA,$AG139,'様式1-3 (3)'!$AC:$AC,"元請"),"OK","不一致")</f>
        <v>OK</v>
      </c>
      <c r="AN139" s="323" t="str">
        <f>IF(L139=SUMIFS('様式1-3 (3)'!$AD:$AD,'様式1-3 (3)'!$Z:$Z,AN$50,'様式1-3 (3)'!$AA:$AA,$AG139,'様式1-3 (3)'!$AC:$AC,"元請"),"OK","不一致")</f>
        <v>OK</v>
      </c>
      <c r="AO139" s="321"/>
      <c r="AP139" s="321"/>
      <c r="AQ139" s="323" t="str">
        <f>IF(O139=SUMIFS('様式1-3 (3)'!$AD:$AD,'様式1-3 (3)'!$Z:$Z,AQ$50,'様式1-3 (3)'!$AA:$AA,$AG139,'様式1-3 (3)'!$AC:$AC,"元請"),"OK","不一致")</f>
        <v>OK</v>
      </c>
      <c r="AR139" s="321"/>
      <c r="AS139" s="321"/>
      <c r="AT139" s="321"/>
      <c r="AU139" s="321"/>
      <c r="AV139" s="321"/>
      <c r="AW139" s="321"/>
      <c r="AX139" s="321"/>
      <c r="AY139" s="293" t="str">
        <f>IF(Z139=SUMIFS('様式1-3 (3)'!$AD:$AD,'様式1-3 (3)'!$Z:$Z,AY$50,'様式1-3 (3)'!$AA:$AA,$AG139,'様式1-3 (3)'!$AC:$AC,"元請"),"OK","不一致")</f>
        <v>OK</v>
      </c>
      <c r="AZ139" s="321"/>
      <c r="BA139" s="325" t="str">
        <f>IF(AC139=SUMIFS('様式1-3 (3)'!$AD:$AD,'様式1-3 (3)'!$Z:$Z,BA$50,'様式1-3 (3)'!$AA:$AA,$AG139,'様式1-3 (3)'!$AC:$AC,"元請"),"OK","不一致")</f>
        <v>OK</v>
      </c>
      <c r="BB139" s="113">
        <f t="shared" si="17"/>
        <v>0</v>
      </c>
    </row>
    <row r="140" spans="2:54" ht="24" customHeight="1" x14ac:dyDescent="0.15">
      <c r="B140" s="708" t="s">
        <v>184</v>
      </c>
      <c r="C140" s="709"/>
      <c r="D140" s="709"/>
      <c r="E140" s="710"/>
      <c r="F140" s="164"/>
      <c r="G140" s="111"/>
      <c r="H140" s="164"/>
      <c r="I140" s="111"/>
      <c r="J140" s="111"/>
      <c r="K140" s="111"/>
      <c r="L140" s="111"/>
      <c r="M140" s="111"/>
      <c r="N140" s="111"/>
      <c r="O140" s="111"/>
      <c r="P140" s="111"/>
      <c r="Q140" s="111"/>
      <c r="R140" s="111"/>
      <c r="S140" s="676"/>
      <c r="T140" s="677"/>
      <c r="U140" s="676"/>
      <c r="V140" s="677"/>
      <c r="W140" s="111"/>
      <c r="X140" s="676"/>
      <c r="Y140" s="677"/>
      <c r="Z140" s="676"/>
      <c r="AA140" s="677"/>
      <c r="AB140" s="112"/>
      <c r="AC140" s="167"/>
      <c r="AD140" s="113">
        <f t="shared" si="16"/>
        <v>0</v>
      </c>
      <c r="AG140" s="312" t="s">
        <v>184</v>
      </c>
      <c r="AH140" s="323" t="str">
        <f>IF(F140=SUMIFS('様式1-3 (3)'!$AD:$AD,'様式1-3 (3)'!$Z:$Z,AH$50,'様式1-3 (3)'!$AA:$AA,$AG140,'様式1-3 (3)'!$AC:$AC,"元請"),"OK","不一致")</f>
        <v>OK</v>
      </c>
      <c r="AI140" s="321"/>
      <c r="AJ140" s="323" t="str">
        <f>IF(H140=SUMIFS('様式1-3 (3)'!$AD:$AD,'様式1-3 (3)'!$Z:$Z,AJ$50,'様式1-3 (3)'!$AA:$AA,$AG140,'様式1-3 (3)'!$AC:$AC,"元請"),"OK","不一致")</f>
        <v>OK</v>
      </c>
      <c r="AK140" s="321"/>
      <c r="AL140" s="321"/>
      <c r="AM140" s="321"/>
      <c r="AN140" s="321"/>
      <c r="AO140" s="321"/>
      <c r="AP140" s="321"/>
      <c r="AQ140" s="321"/>
      <c r="AR140" s="321"/>
      <c r="AS140" s="321"/>
      <c r="AT140" s="321"/>
      <c r="AU140" s="321"/>
      <c r="AV140" s="321"/>
      <c r="AW140" s="321"/>
      <c r="AX140" s="321"/>
      <c r="AY140" s="321"/>
      <c r="AZ140" s="321"/>
      <c r="BA140" s="325" t="str">
        <f>IF(AC140=SUMIFS('様式1-3 (3)'!$AD:$AD,'様式1-3 (3)'!$Z:$Z,BA$50,'様式1-3 (3)'!$AA:$AA,$AG140,'様式1-3 (3)'!$AC:$AC,"元請"),"OK","不一致")</f>
        <v>OK</v>
      </c>
      <c r="BB140" s="113">
        <f t="shared" si="17"/>
        <v>0</v>
      </c>
    </row>
    <row r="141" spans="2:54" ht="24" customHeight="1" x14ac:dyDescent="0.15">
      <c r="B141" s="708" t="s">
        <v>185</v>
      </c>
      <c r="C141" s="709"/>
      <c r="D141" s="709"/>
      <c r="E141" s="710"/>
      <c r="F141" s="111"/>
      <c r="G141" s="111"/>
      <c r="H141" s="164"/>
      <c r="I141" s="111"/>
      <c r="J141" s="111"/>
      <c r="K141" s="111"/>
      <c r="L141" s="111"/>
      <c r="M141" s="111"/>
      <c r="N141" s="111"/>
      <c r="O141" s="111"/>
      <c r="P141" s="111"/>
      <c r="Q141" s="111"/>
      <c r="R141" s="111"/>
      <c r="S141" s="676"/>
      <c r="T141" s="677"/>
      <c r="U141" s="676"/>
      <c r="V141" s="677"/>
      <c r="W141" s="111"/>
      <c r="X141" s="676"/>
      <c r="Y141" s="677"/>
      <c r="Z141" s="676"/>
      <c r="AA141" s="677"/>
      <c r="AB141" s="112"/>
      <c r="AC141" s="167"/>
      <c r="AD141" s="113">
        <f t="shared" si="16"/>
        <v>0</v>
      </c>
      <c r="AG141" s="312" t="s">
        <v>185</v>
      </c>
      <c r="AH141" s="321"/>
      <c r="AI141" s="321"/>
      <c r="AJ141" s="323" t="str">
        <f>IF(H141=SUMIFS('様式1-3 (3)'!$AD:$AD,'様式1-3 (3)'!$Z:$Z,AJ$50,'様式1-3 (3)'!$AA:$AA,$AG141,'様式1-3 (3)'!$AC:$AC,"元請"),"OK","不一致")</f>
        <v>OK</v>
      </c>
      <c r="AK141" s="321"/>
      <c r="AL141" s="321"/>
      <c r="AM141" s="321"/>
      <c r="AN141" s="321"/>
      <c r="AO141" s="321"/>
      <c r="AP141" s="321"/>
      <c r="AQ141" s="321"/>
      <c r="AR141" s="321"/>
      <c r="AS141" s="321"/>
      <c r="AT141" s="321"/>
      <c r="AU141" s="321"/>
      <c r="AV141" s="321"/>
      <c r="AW141" s="321"/>
      <c r="AX141" s="321"/>
      <c r="AY141" s="321"/>
      <c r="AZ141" s="321"/>
      <c r="BA141" s="325" t="str">
        <f>IF(AC141=SUMIFS('様式1-3 (3)'!$AD:$AD,'様式1-3 (3)'!$Z:$Z,BA$50,'様式1-3 (3)'!$AA:$AA,$AG141,'様式1-3 (3)'!$AC:$AC,"元請"),"OK","不一致")</f>
        <v>OK</v>
      </c>
      <c r="BB141" s="113">
        <f t="shared" si="17"/>
        <v>0</v>
      </c>
    </row>
    <row r="142" spans="2:54" ht="24" customHeight="1" x14ac:dyDescent="0.15">
      <c r="B142" s="708" t="s">
        <v>186</v>
      </c>
      <c r="C142" s="709"/>
      <c r="D142" s="709"/>
      <c r="E142" s="710"/>
      <c r="F142" s="111"/>
      <c r="G142" s="111"/>
      <c r="H142" s="111"/>
      <c r="I142" s="164"/>
      <c r="J142" s="111"/>
      <c r="K142" s="111"/>
      <c r="L142" s="111"/>
      <c r="M142" s="111"/>
      <c r="N142" s="111"/>
      <c r="O142" s="111"/>
      <c r="P142" s="111"/>
      <c r="Q142" s="111"/>
      <c r="R142" s="111"/>
      <c r="S142" s="676"/>
      <c r="T142" s="677"/>
      <c r="U142" s="676"/>
      <c r="V142" s="677"/>
      <c r="W142" s="111"/>
      <c r="X142" s="676"/>
      <c r="Y142" s="677"/>
      <c r="Z142" s="676"/>
      <c r="AA142" s="677"/>
      <c r="AB142" s="112"/>
      <c r="AC142" s="167"/>
      <c r="AD142" s="113">
        <f t="shared" si="16"/>
        <v>0</v>
      </c>
      <c r="AG142" s="312" t="s">
        <v>186</v>
      </c>
      <c r="AH142" s="321"/>
      <c r="AI142" s="321"/>
      <c r="AJ142" s="321"/>
      <c r="AK142" s="323" t="str">
        <f>IF(I142=SUMIFS('様式1-3 (3)'!$AD:$AD,'様式1-3 (3)'!$Z:$Z,AK$50,'様式1-3 (3)'!$AA:$AA,$AG142,'様式1-3 (3)'!$AC:$AC,"元請"),"OK","不一致")</f>
        <v>OK</v>
      </c>
      <c r="AL142" s="321"/>
      <c r="AM142" s="321"/>
      <c r="AN142" s="321"/>
      <c r="AO142" s="321"/>
      <c r="AP142" s="321"/>
      <c r="AQ142" s="321"/>
      <c r="AR142" s="321"/>
      <c r="AS142" s="321"/>
      <c r="AT142" s="321"/>
      <c r="AU142" s="321"/>
      <c r="AV142" s="321"/>
      <c r="AW142" s="321"/>
      <c r="AX142" s="321"/>
      <c r="AY142" s="321"/>
      <c r="AZ142" s="321"/>
      <c r="BA142" s="325" t="str">
        <f>IF(AC142=SUMIFS('様式1-3 (3)'!$AD:$AD,'様式1-3 (3)'!$Z:$Z,BA$50,'様式1-3 (3)'!$AA:$AA,$AG142,'様式1-3 (3)'!$AC:$AC,"元請"),"OK","不一致")</f>
        <v>OK</v>
      </c>
      <c r="BB142" s="113">
        <f t="shared" si="17"/>
        <v>0</v>
      </c>
    </row>
    <row r="143" spans="2:54" ht="24" customHeight="1" x14ac:dyDescent="0.15">
      <c r="B143" s="708" t="s">
        <v>187</v>
      </c>
      <c r="C143" s="709"/>
      <c r="D143" s="709"/>
      <c r="E143" s="710"/>
      <c r="F143" s="111"/>
      <c r="G143" s="111"/>
      <c r="H143" s="111"/>
      <c r="I143" s="111"/>
      <c r="J143" s="164"/>
      <c r="K143" s="111"/>
      <c r="L143" s="111"/>
      <c r="M143" s="111"/>
      <c r="N143" s="111"/>
      <c r="O143" s="111"/>
      <c r="P143" s="111"/>
      <c r="Q143" s="111"/>
      <c r="R143" s="163"/>
      <c r="S143" s="676"/>
      <c r="T143" s="677"/>
      <c r="U143" s="676"/>
      <c r="V143" s="677"/>
      <c r="W143" s="111"/>
      <c r="X143" s="676"/>
      <c r="Y143" s="677"/>
      <c r="Z143" s="676"/>
      <c r="AA143" s="677"/>
      <c r="AB143" s="112"/>
      <c r="AC143" s="167"/>
      <c r="AD143" s="113">
        <f t="shared" si="16"/>
        <v>0</v>
      </c>
      <c r="AG143" s="312" t="s">
        <v>187</v>
      </c>
      <c r="AH143" s="321"/>
      <c r="AI143" s="321"/>
      <c r="AJ143" s="321"/>
      <c r="AK143" s="321"/>
      <c r="AL143" s="323" t="str">
        <f>IF(J143=SUMIFS('様式1-3 (3)'!$AD:$AD,'様式1-3 (3)'!$Z:$Z,AL$50,'様式1-3 (3)'!$AA:$AA,$AG143,'様式1-3 (3)'!$AC:$AC,"元請"),"OK","不一致")</f>
        <v>OK</v>
      </c>
      <c r="AM143" s="321"/>
      <c r="AN143" s="321"/>
      <c r="AO143" s="321"/>
      <c r="AP143" s="321"/>
      <c r="AQ143" s="321"/>
      <c r="AR143" s="321"/>
      <c r="AS143" s="321"/>
      <c r="AT143" s="323" t="str">
        <f>IF(R143=SUMIFS('様式1-3 (3)'!$AD:$AD,'様式1-3 (3)'!$Z:$Z,AT$50,'様式1-3 (3)'!$AA:$AA,$AG143,'様式1-3 (3)'!$AC:$AC,"元請"),"OK","不一致")</f>
        <v>OK</v>
      </c>
      <c r="AU143" s="321"/>
      <c r="AV143" s="321"/>
      <c r="AW143" s="321"/>
      <c r="AX143" s="321"/>
      <c r="AY143" s="321"/>
      <c r="AZ143" s="321"/>
      <c r="BA143" s="325" t="str">
        <f>IF(AC143=SUMIFS('様式1-3 (3)'!$AD:$AD,'様式1-3 (3)'!$Z:$Z,BA$50,'様式1-3 (3)'!$AA:$AA,$AG143,'様式1-3 (3)'!$AC:$AC,"元請"),"OK","不一致")</f>
        <v>OK</v>
      </c>
      <c r="BB143" s="113">
        <f t="shared" si="17"/>
        <v>0</v>
      </c>
    </row>
    <row r="144" spans="2:54" ht="24" customHeight="1" x14ac:dyDescent="0.15">
      <c r="B144" s="708" t="s">
        <v>188</v>
      </c>
      <c r="C144" s="709"/>
      <c r="D144" s="709"/>
      <c r="E144" s="710"/>
      <c r="F144" s="164"/>
      <c r="G144" s="111"/>
      <c r="H144" s="164"/>
      <c r="I144" s="111"/>
      <c r="J144" s="111"/>
      <c r="K144" s="111"/>
      <c r="L144" s="111"/>
      <c r="M144" s="111"/>
      <c r="N144" s="111"/>
      <c r="O144" s="111"/>
      <c r="P144" s="111"/>
      <c r="Q144" s="111"/>
      <c r="R144" s="111"/>
      <c r="S144" s="676"/>
      <c r="T144" s="677"/>
      <c r="U144" s="676"/>
      <c r="V144" s="677"/>
      <c r="W144" s="111"/>
      <c r="X144" s="676"/>
      <c r="Y144" s="677"/>
      <c r="Z144" s="676"/>
      <c r="AA144" s="677"/>
      <c r="AB144" s="112"/>
      <c r="AC144" s="167"/>
      <c r="AD144" s="113">
        <f t="shared" si="16"/>
        <v>0</v>
      </c>
      <c r="AG144" s="312" t="s">
        <v>188</v>
      </c>
      <c r="AH144" s="323" t="str">
        <f>IF(F144=SUMIFS('様式1-3 (3)'!$AD:$AD,'様式1-3 (3)'!$Z:$Z,AH$50,'様式1-3 (3)'!$AA:$AA,$AG144,'様式1-3 (3)'!$AC:$AC,"元請"),"OK","不一致")</f>
        <v>OK</v>
      </c>
      <c r="AI144" s="321"/>
      <c r="AJ144" s="323" t="str">
        <f>IF(H144=SUMIFS('様式1-3 (3)'!$AD:$AD,'様式1-3 (3)'!$Z:$Z,AJ$50,'様式1-3 (3)'!$AA:$AA,$AG144,'様式1-3 (3)'!$AC:$AC,"元請"),"OK","不一致")</f>
        <v>OK</v>
      </c>
      <c r="AK144" s="321"/>
      <c r="AL144" s="321"/>
      <c r="AM144" s="321"/>
      <c r="AN144" s="321"/>
      <c r="AO144" s="321"/>
      <c r="AP144" s="321"/>
      <c r="AQ144" s="321"/>
      <c r="AR144" s="321"/>
      <c r="AS144" s="321"/>
      <c r="AT144" s="321"/>
      <c r="AU144" s="321"/>
      <c r="AV144" s="321"/>
      <c r="AW144" s="321"/>
      <c r="AX144" s="321"/>
      <c r="AY144" s="321"/>
      <c r="AZ144" s="321"/>
      <c r="BA144" s="325" t="str">
        <f>IF(AC144=SUMIFS('様式1-3 (3)'!$AD:$AD,'様式1-3 (3)'!$Z:$Z,BA$50,'様式1-3 (3)'!$AA:$AA,$AG144,'様式1-3 (3)'!$AC:$AC,"元請"),"OK","不一致")</f>
        <v>OK</v>
      </c>
      <c r="BB144" s="113">
        <f t="shared" si="17"/>
        <v>0</v>
      </c>
    </row>
    <row r="145" spans="2:54" ht="24" customHeight="1" x14ac:dyDescent="0.15">
      <c r="B145" s="708" t="s">
        <v>189</v>
      </c>
      <c r="C145" s="709"/>
      <c r="D145" s="709"/>
      <c r="E145" s="710"/>
      <c r="F145" s="164"/>
      <c r="G145" s="111"/>
      <c r="H145" s="164"/>
      <c r="I145" s="111"/>
      <c r="J145" s="111"/>
      <c r="K145" s="164"/>
      <c r="L145" s="111"/>
      <c r="M145" s="111"/>
      <c r="N145" s="111"/>
      <c r="O145" s="111"/>
      <c r="P145" s="111"/>
      <c r="Q145" s="111"/>
      <c r="R145" s="111"/>
      <c r="S145" s="682"/>
      <c r="T145" s="683"/>
      <c r="U145" s="676"/>
      <c r="V145" s="677"/>
      <c r="W145" s="111"/>
      <c r="X145" s="676"/>
      <c r="Y145" s="677"/>
      <c r="Z145" s="676"/>
      <c r="AA145" s="677"/>
      <c r="AB145" s="112"/>
      <c r="AC145" s="167"/>
      <c r="AD145" s="113">
        <f t="shared" si="16"/>
        <v>0</v>
      </c>
      <c r="AG145" s="312" t="s">
        <v>189</v>
      </c>
      <c r="AH145" s="323" t="str">
        <f>IF(F145=SUMIFS('様式1-3 (3)'!$AD:$AD,'様式1-3 (3)'!$Z:$Z,AH$50,'様式1-3 (3)'!$AA:$AA,$AG145,'様式1-3 (3)'!$AC:$AC,"元請"),"OK","不一致")</f>
        <v>OK</v>
      </c>
      <c r="AI145" s="321"/>
      <c r="AJ145" s="323" t="str">
        <f>IF(H145=SUMIFS('様式1-3 (3)'!$AD:$AD,'様式1-3 (3)'!$Z:$Z,AJ$50,'様式1-3 (3)'!$AA:$AA,$AG145,'様式1-3 (3)'!$AC:$AC,"元請"),"OK","不一致")</f>
        <v>OK</v>
      </c>
      <c r="AK145" s="321"/>
      <c r="AL145" s="321"/>
      <c r="AM145" s="323" t="str">
        <f>IF(K145=SUMIFS('様式1-3 (3)'!$AD:$AD,'様式1-3 (3)'!$Z:$Z,AM$50,'様式1-3 (3)'!$AA:$AA,$AG145,'様式1-3 (3)'!$AC:$AC,"元請"),"OK","不一致")</f>
        <v>OK</v>
      </c>
      <c r="AN145" s="321"/>
      <c r="AO145" s="321"/>
      <c r="AP145" s="321"/>
      <c r="AQ145" s="321"/>
      <c r="AR145" s="321"/>
      <c r="AS145" s="321"/>
      <c r="AT145" s="321"/>
      <c r="AU145" s="293" t="str">
        <f>IF(S145=SUMIFS('様式1-3 (3)'!$AD:$AD,'様式1-3 (3)'!$Z:$Z,AU$50,'様式1-3 (3)'!$AA:$AA,$AG145,'様式1-3 (3)'!$AC:$AC,"元請"),"OK","不一致")</f>
        <v>OK</v>
      </c>
      <c r="AV145" s="321"/>
      <c r="AW145" s="321"/>
      <c r="AX145" s="321"/>
      <c r="AY145" s="321"/>
      <c r="AZ145" s="321"/>
      <c r="BA145" s="325" t="str">
        <f>IF(AC145=SUMIFS('様式1-3 (3)'!$AD:$AD,'様式1-3 (3)'!$Z:$Z,BA$50,'様式1-3 (3)'!$AA:$AA,$AG145,'様式1-3 (3)'!$AC:$AC,"元請"),"OK","不一致")</f>
        <v>OK</v>
      </c>
      <c r="BB145" s="113">
        <f t="shared" si="17"/>
        <v>0</v>
      </c>
    </row>
    <row r="146" spans="2:54" ht="24" customHeight="1" x14ac:dyDescent="0.15">
      <c r="B146" s="708" t="s">
        <v>190</v>
      </c>
      <c r="C146" s="709"/>
      <c r="D146" s="709"/>
      <c r="E146" s="710"/>
      <c r="F146" s="164"/>
      <c r="G146" s="111"/>
      <c r="H146" s="164"/>
      <c r="I146" s="111"/>
      <c r="J146" s="111"/>
      <c r="K146" s="111"/>
      <c r="L146" s="111"/>
      <c r="M146" s="111"/>
      <c r="N146" s="111"/>
      <c r="O146" s="111"/>
      <c r="P146" s="111"/>
      <c r="Q146" s="111"/>
      <c r="R146" s="111"/>
      <c r="S146" s="676"/>
      <c r="T146" s="677"/>
      <c r="U146" s="676"/>
      <c r="V146" s="677"/>
      <c r="W146" s="111"/>
      <c r="X146" s="676"/>
      <c r="Y146" s="677"/>
      <c r="Z146" s="676"/>
      <c r="AA146" s="677"/>
      <c r="AB146" s="112"/>
      <c r="AC146" s="167"/>
      <c r="AD146" s="113">
        <f t="shared" si="16"/>
        <v>0</v>
      </c>
      <c r="AG146" s="312" t="s">
        <v>190</v>
      </c>
      <c r="AH146" s="323" t="str">
        <f>IF(F146=SUMIFS('様式1-3 (3)'!$AD:$AD,'様式1-3 (3)'!$Z:$Z,AH$50,'様式1-3 (3)'!$AA:$AA,$AG146,'様式1-3 (3)'!$AC:$AC,"元請"),"OK","不一致")</f>
        <v>OK</v>
      </c>
      <c r="AI146" s="321"/>
      <c r="AJ146" s="323" t="str">
        <f>IF(H146=SUMIFS('様式1-3 (3)'!$AD:$AD,'様式1-3 (3)'!$Z:$Z,AJ$50,'様式1-3 (3)'!$AA:$AA,$AG146,'様式1-3 (3)'!$AC:$AC,"元請"),"OK","不一致")</f>
        <v>OK</v>
      </c>
      <c r="AK146" s="321"/>
      <c r="AL146" s="321"/>
      <c r="AM146" s="321"/>
      <c r="AN146" s="321"/>
      <c r="AO146" s="321"/>
      <c r="AP146" s="321"/>
      <c r="AQ146" s="321"/>
      <c r="AR146" s="321"/>
      <c r="AS146" s="321"/>
      <c r="AT146" s="321"/>
      <c r="AU146" s="321"/>
      <c r="AV146" s="321"/>
      <c r="AW146" s="321"/>
      <c r="AX146" s="321"/>
      <c r="AY146" s="321"/>
      <c r="AZ146" s="321"/>
      <c r="BA146" s="325" t="str">
        <f>IF(AC146=SUMIFS('様式1-3 (3)'!$AD:$AD,'様式1-3 (3)'!$Z:$Z,BA$50,'様式1-3 (3)'!$AA:$AA,$AG146,'様式1-3 (3)'!$AC:$AC,"元請"),"OK","不一致")</f>
        <v>OK</v>
      </c>
      <c r="BB146" s="113">
        <f t="shared" si="17"/>
        <v>0</v>
      </c>
    </row>
    <row r="147" spans="2:54" ht="24" customHeight="1" x14ac:dyDescent="0.15">
      <c r="B147" s="708" t="s">
        <v>191</v>
      </c>
      <c r="C147" s="709"/>
      <c r="D147" s="709"/>
      <c r="E147" s="710"/>
      <c r="F147" s="111"/>
      <c r="G147" s="164"/>
      <c r="H147" s="111"/>
      <c r="I147" s="111"/>
      <c r="J147" s="111"/>
      <c r="K147" s="111"/>
      <c r="L147" s="111"/>
      <c r="M147" s="111"/>
      <c r="N147" s="111"/>
      <c r="O147" s="111"/>
      <c r="P147" s="111"/>
      <c r="Q147" s="111"/>
      <c r="R147" s="111"/>
      <c r="S147" s="676"/>
      <c r="T147" s="677"/>
      <c r="U147" s="676"/>
      <c r="V147" s="677"/>
      <c r="W147" s="111"/>
      <c r="X147" s="676"/>
      <c r="Y147" s="677"/>
      <c r="Z147" s="676"/>
      <c r="AA147" s="677"/>
      <c r="AB147" s="112"/>
      <c r="AC147" s="167"/>
      <c r="AD147" s="113">
        <f t="shared" si="16"/>
        <v>0</v>
      </c>
      <c r="AG147" s="312" t="s">
        <v>191</v>
      </c>
      <c r="AH147" s="321"/>
      <c r="AI147" s="323" t="str">
        <f>IF(G147=SUMIFS('様式1-3 (3)'!$AD:$AD,'様式1-3 (3)'!$Z:$Z,AI$50,'様式1-3 (3)'!$AA:$AA,$AG147,'様式1-3 (3)'!$AC:$AC,"元請"),"OK","不一致")</f>
        <v>OK</v>
      </c>
      <c r="AJ147" s="321"/>
      <c r="AK147" s="321"/>
      <c r="AL147" s="321"/>
      <c r="AM147" s="321"/>
      <c r="AN147" s="321"/>
      <c r="AO147" s="321"/>
      <c r="AP147" s="321"/>
      <c r="AQ147" s="321"/>
      <c r="AR147" s="321"/>
      <c r="AS147" s="321"/>
      <c r="AT147" s="321"/>
      <c r="AU147" s="321"/>
      <c r="AV147" s="321"/>
      <c r="AW147" s="321"/>
      <c r="AX147" s="321"/>
      <c r="AY147" s="321"/>
      <c r="AZ147" s="321"/>
      <c r="BA147" s="325" t="str">
        <f>IF(AC147=SUMIFS('様式1-3 (3)'!$AD:$AD,'様式1-3 (3)'!$Z:$Z,BA$50,'様式1-3 (3)'!$AA:$AA,$AG147,'様式1-3 (3)'!$AC:$AC,"元請"),"OK","不一致")</f>
        <v>OK</v>
      </c>
      <c r="BB147" s="113">
        <f t="shared" si="17"/>
        <v>0</v>
      </c>
    </row>
    <row r="148" spans="2:54" ht="24" customHeight="1" x14ac:dyDescent="0.15">
      <c r="B148" s="708" t="s">
        <v>192</v>
      </c>
      <c r="C148" s="709"/>
      <c r="D148" s="709"/>
      <c r="E148" s="710"/>
      <c r="F148" s="111"/>
      <c r="G148" s="111"/>
      <c r="H148" s="111"/>
      <c r="I148" s="111"/>
      <c r="J148" s="111"/>
      <c r="K148" s="111"/>
      <c r="L148" s="111"/>
      <c r="M148" s="164"/>
      <c r="N148" s="111"/>
      <c r="O148" s="111"/>
      <c r="P148" s="111"/>
      <c r="Q148" s="111"/>
      <c r="R148" s="111"/>
      <c r="S148" s="676"/>
      <c r="T148" s="677"/>
      <c r="U148" s="676"/>
      <c r="V148" s="677"/>
      <c r="W148" s="111"/>
      <c r="X148" s="676"/>
      <c r="Y148" s="677"/>
      <c r="Z148" s="676"/>
      <c r="AA148" s="677"/>
      <c r="AB148" s="112"/>
      <c r="AC148" s="167"/>
      <c r="AD148" s="113">
        <f t="shared" si="16"/>
        <v>0</v>
      </c>
      <c r="AG148" s="312" t="s">
        <v>192</v>
      </c>
      <c r="AH148" s="321"/>
      <c r="AI148" s="321"/>
      <c r="AJ148" s="321"/>
      <c r="AK148" s="321"/>
      <c r="AL148" s="321"/>
      <c r="AM148" s="321"/>
      <c r="AN148" s="321"/>
      <c r="AO148" s="323" t="str">
        <f>IF(M148=SUMIFS('様式1-3 (3)'!$AD:$AD,'様式1-3 (3)'!$Z:$Z,AO$50,'様式1-3 (3)'!$AA:$AA,$AG148,'様式1-3 (3)'!$AC:$AC,"元請"),"OK","不一致")</f>
        <v>OK</v>
      </c>
      <c r="AP148" s="321"/>
      <c r="AQ148" s="321"/>
      <c r="AR148" s="321"/>
      <c r="AS148" s="321"/>
      <c r="AT148" s="321"/>
      <c r="AU148" s="321"/>
      <c r="AV148" s="321"/>
      <c r="AW148" s="321"/>
      <c r="AX148" s="321"/>
      <c r="AY148" s="321"/>
      <c r="AZ148" s="321"/>
      <c r="BA148" s="325" t="str">
        <f>IF(AC148=SUMIFS('様式1-3 (3)'!$AD:$AD,'様式1-3 (3)'!$Z:$Z,BA$50,'様式1-3 (3)'!$AA:$AA,$AG148,'様式1-3 (3)'!$AC:$AC,"元請"),"OK","不一致")</f>
        <v>OK</v>
      </c>
      <c r="BB148" s="113">
        <f t="shared" ref="BB148:BB163" si="18">SUM(AH148:BA148)</f>
        <v>0</v>
      </c>
    </row>
    <row r="149" spans="2:54" ht="24" customHeight="1" x14ac:dyDescent="0.15">
      <c r="B149" s="708" t="s">
        <v>193</v>
      </c>
      <c r="C149" s="709"/>
      <c r="D149" s="709"/>
      <c r="E149" s="710"/>
      <c r="F149" s="111"/>
      <c r="G149" s="111"/>
      <c r="H149" s="164"/>
      <c r="I149" s="111"/>
      <c r="J149" s="111"/>
      <c r="K149" s="111"/>
      <c r="L149" s="111"/>
      <c r="M149" s="111"/>
      <c r="N149" s="111"/>
      <c r="O149" s="111"/>
      <c r="P149" s="111"/>
      <c r="Q149" s="111"/>
      <c r="R149" s="111"/>
      <c r="S149" s="676"/>
      <c r="T149" s="677"/>
      <c r="U149" s="676"/>
      <c r="V149" s="677"/>
      <c r="W149" s="111"/>
      <c r="X149" s="676"/>
      <c r="Y149" s="677"/>
      <c r="Z149" s="676"/>
      <c r="AA149" s="677"/>
      <c r="AB149" s="112"/>
      <c r="AC149" s="167"/>
      <c r="AD149" s="113">
        <f t="shared" si="16"/>
        <v>0</v>
      </c>
      <c r="AG149" s="312" t="s">
        <v>193</v>
      </c>
      <c r="AH149" s="321"/>
      <c r="AI149" s="321"/>
      <c r="AJ149" s="323" t="str">
        <f>IF(H149=SUMIFS('様式1-3 (3)'!$AD:$AD,'様式1-3 (3)'!$Z:$Z,AJ$50,'様式1-3 (3)'!$AA:$AA,$AG149,'様式1-3 (3)'!$AC:$AC,"元請"),"OK","不一致")</f>
        <v>OK</v>
      </c>
      <c r="AK149" s="321"/>
      <c r="AL149" s="321"/>
      <c r="AM149" s="321"/>
      <c r="AN149" s="321"/>
      <c r="AO149" s="321"/>
      <c r="AP149" s="321"/>
      <c r="AQ149" s="321"/>
      <c r="AR149" s="321"/>
      <c r="AS149" s="321"/>
      <c r="AT149" s="321"/>
      <c r="AU149" s="321"/>
      <c r="AV149" s="321"/>
      <c r="AW149" s="321"/>
      <c r="AX149" s="321"/>
      <c r="AY149" s="321"/>
      <c r="AZ149" s="321"/>
      <c r="BA149" s="325" t="str">
        <f>IF(AC149=SUMIFS('様式1-3 (3)'!$AD:$AD,'様式1-3 (3)'!$Z:$Z,BA$50,'様式1-3 (3)'!$AA:$AA,$AG149,'様式1-3 (3)'!$AC:$AC,"元請"),"OK","不一致")</f>
        <v>OK</v>
      </c>
      <c r="BB149" s="113">
        <f t="shared" si="18"/>
        <v>0</v>
      </c>
    </row>
    <row r="150" spans="2:54" ht="24" customHeight="1" x14ac:dyDescent="0.15">
      <c r="B150" s="708" t="s">
        <v>194</v>
      </c>
      <c r="C150" s="709"/>
      <c r="D150" s="709"/>
      <c r="E150" s="710"/>
      <c r="F150" s="111"/>
      <c r="G150" s="111"/>
      <c r="H150" s="164"/>
      <c r="I150" s="111"/>
      <c r="J150" s="111"/>
      <c r="K150" s="111"/>
      <c r="L150" s="111"/>
      <c r="M150" s="111"/>
      <c r="N150" s="111"/>
      <c r="O150" s="111"/>
      <c r="P150" s="111"/>
      <c r="Q150" s="111"/>
      <c r="R150" s="111"/>
      <c r="S150" s="676"/>
      <c r="T150" s="677"/>
      <c r="U150" s="676"/>
      <c r="V150" s="677"/>
      <c r="W150" s="111"/>
      <c r="X150" s="676"/>
      <c r="Y150" s="677"/>
      <c r="Z150" s="676"/>
      <c r="AA150" s="677"/>
      <c r="AB150" s="112"/>
      <c r="AC150" s="167"/>
      <c r="AD150" s="113">
        <f t="shared" si="16"/>
        <v>0</v>
      </c>
      <c r="AG150" s="312" t="s">
        <v>194</v>
      </c>
      <c r="AH150" s="321"/>
      <c r="AI150" s="321"/>
      <c r="AJ150" s="323" t="str">
        <f>IF(H150=SUMIFS('様式1-3 (3)'!$AD:$AD,'様式1-3 (3)'!$Z:$Z,AJ$50,'様式1-3 (3)'!$AA:$AA,$AG150,'様式1-3 (3)'!$AC:$AC,"元請"),"OK","不一致")</f>
        <v>OK</v>
      </c>
      <c r="AK150" s="321"/>
      <c r="AL150" s="321"/>
      <c r="AM150" s="321"/>
      <c r="AN150" s="321"/>
      <c r="AO150" s="321"/>
      <c r="AP150" s="321"/>
      <c r="AQ150" s="321"/>
      <c r="AR150" s="321"/>
      <c r="AS150" s="321"/>
      <c r="AT150" s="321"/>
      <c r="AU150" s="321"/>
      <c r="AV150" s="321"/>
      <c r="AW150" s="321"/>
      <c r="AX150" s="321"/>
      <c r="AY150" s="321"/>
      <c r="AZ150" s="321"/>
      <c r="BA150" s="325" t="str">
        <f>IF(AC150=SUMIFS('様式1-3 (3)'!$AD:$AD,'様式1-3 (3)'!$Z:$Z,BA$50,'様式1-3 (3)'!$AA:$AA,$AG150,'様式1-3 (3)'!$AC:$AC,"元請"),"OK","不一致")</f>
        <v>OK</v>
      </c>
      <c r="BB150" s="113">
        <f t="shared" si="18"/>
        <v>0</v>
      </c>
    </row>
    <row r="151" spans="2:54" ht="24" customHeight="1" x14ac:dyDescent="0.15">
      <c r="B151" s="708" t="s">
        <v>151</v>
      </c>
      <c r="C151" s="709"/>
      <c r="D151" s="709"/>
      <c r="E151" s="710"/>
      <c r="F151" s="111"/>
      <c r="G151" s="111"/>
      <c r="H151" s="168"/>
      <c r="I151" s="111"/>
      <c r="J151" s="111"/>
      <c r="K151" s="111"/>
      <c r="L151" s="111"/>
      <c r="M151" s="111"/>
      <c r="N151" s="164"/>
      <c r="O151" s="111"/>
      <c r="P151" s="111"/>
      <c r="Q151" s="111"/>
      <c r="R151" s="111"/>
      <c r="S151" s="676"/>
      <c r="T151" s="677"/>
      <c r="U151" s="676"/>
      <c r="V151" s="677"/>
      <c r="W151" s="111"/>
      <c r="X151" s="676"/>
      <c r="Y151" s="677"/>
      <c r="Z151" s="676"/>
      <c r="AA151" s="677"/>
      <c r="AB151" s="112"/>
      <c r="AC151" s="167"/>
      <c r="AD151" s="113">
        <f t="shared" si="16"/>
        <v>0</v>
      </c>
      <c r="AG151" s="312" t="s">
        <v>151</v>
      </c>
      <c r="AH151" s="321"/>
      <c r="AI151" s="321"/>
      <c r="AJ151" s="326"/>
      <c r="AK151" s="321"/>
      <c r="AL151" s="321"/>
      <c r="AM151" s="321"/>
      <c r="AN151" s="321"/>
      <c r="AO151" s="321"/>
      <c r="AP151" s="323" t="str">
        <f>IF(N151=SUMIFS('様式1-3 (3)'!$AD:$AD,'様式1-3 (3)'!$Z:$Z,AP$50,'様式1-3 (3)'!$AA:$AA,$AG151,'様式1-3 (3)'!$AC:$AC,"元請"),"OK","不一致")</f>
        <v>OK</v>
      </c>
      <c r="AQ151" s="321"/>
      <c r="AR151" s="321"/>
      <c r="AS151" s="321"/>
      <c r="AT151" s="321"/>
      <c r="AU151" s="321"/>
      <c r="AV151" s="321"/>
      <c r="AW151" s="321"/>
      <c r="AX151" s="321"/>
      <c r="AY151" s="321"/>
      <c r="AZ151" s="321"/>
      <c r="BA151" s="325" t="str">
        <f>IF(AC151=SUMIFS('様式1-3 (3)'!$AD:$AD,'様式1-3 (3)'!$Z:$Z,BA$50,'様式1-3 (3)'!$AA:$AA,$AG151,'様式1-3 (3)'!$AC:$AC,"元請"),"OK","不一致")</f>
        <v>OK</v>
      </c>
      <c r="BB151" s="113">
        <f t="shared" si="18"/>
        <v>0</v>
      </c>
    </row>
    <row r="152" spans="2:54" ht="24" customHeight="1" x14ac:dyDescent="0.15">
      <c r="B152" s="708" t="s">
        <v>195</v>
      </c>
      <c r="C152" s="709"/>
      <c r="D152" s="709"/>
      <c r="E152" s="710"/>
      <c r="F152" s="111"/>
      <c r="G152" s="111"/>
      <c r="H152" s="164"/>
      <c r="I152" s="111"/>
      <c r="J152" s="111"/>
      <c r="K152" s="111"/>
      <c r="L152" s="111"/>
      <c r="M152" s="111"/>
      <c r="N152" s="111"/>
      <c r="O152" s="164"/>
      <c r="P152" s="111"/>
      <c r="Q152" s="111"/>
      <c r="R152" s="111"/>
      <c r="S152" s="676"/>
      <c r="T152" s="677"/>
      <c r="U152" s="676"/>
      <c r="V152" s="677"/>
      <c r="W152" s="111"/>
      <c r="X152" s="676"/>
      <c r="Y152" s="677"/>
      <c r="Z152" s="676"/>
      <c r="AA152" s="677"/>
      <c r="AB152" s="112"/>
      <c r="AC152" s="167"/>
      <c r="AD152" s="113">
        <f t="shared" si="16"/>
        <v>0</v>
      </c>
      <c r="AG152" s="312" t="s">
        <v>195</v>
      </c>
      <c r="AH152" s="321"/>
      <c r="AI152" s="321"/>
      <c r="AJ152" s="323" t="str">
        <f>IF(H152=SUMIFS('様式1-3 (3)'!$AD:$AD,'様式1-3 (3)'!$Z:$Z,AJ$50,'様式1-3 (3)'!$AA:$AA,$AG152,'様式1-3 (3)'!$AC:$AC,"元請"),"OK","不一致")</f>
        <v>OK</v>
      </c>
      <c r="AK152" s="321"/>
      <c r="AL152" s="321"/>
      <c r="AM152" s="321"/>
      <c r="AN152" s="321"/>
      <c r="AO152" s="321"/>
      <c r="AP152" s="321"/>
      <c r="AQ152" s="323" t="str">
        <f>IF(O152=SUMIFS('様式1-3 (3)'!$AD:$AD,'様式1-3 (3)'!$Z:$Z,AQ$50,'様式1-3 (3)'!$AA:$AA,$AG152,'様式1-3 (3)'!$AC:$AC,"元請"),"OK","不一致")</f>
        <v>OK</v>
      </c>
      <c r="AR152" s="321"/>
      <c r="AS152" s="321"/>
      <c r="AT152" s="321"/>
      <c r="AU152" s="321"/>
      <c r="AV152" s="321"/>
      <c r="AW152" s="321"/>
      <c r="AX152" s="321"/>
      <c r="AY152" s="321"/>
      <c r="AZ152" s="321"/>
      <c r="BA152" s="325" t="str">
        <f>IF(AC152=SUMIFS('様式1-3 (3)'!$AD:$AD,'様式1-3 (3)'!$Z:$Z,BA$50,'様式1-3 (3)'!$AA:$AA,$AG152,'様式1-3 (3)'!$AC:$AC,"元請"),"OK","不一致")</f>
        <v>OK</v>
      </c>
      <c r="BB152" s="113">
        <f t="shared" si="18"/>
        <v>0</v>
      </c>
    </row>
    <row r="153" spans="2:54" ht="24" customHeight="1" x14ac:dyDescent="0.15">
      <c r="B153" s="708" t="s">
        <v>196</v>
      </c>
      <c r="C153" s="709"/>
      <c r="D153" s="709"/>
      <c r="E153" s="710"/>
      <c r="F153" s="111"/>
      <c r="G153" s="111"/>
      <c r="H153" s="164"/>
      <c r="I153" s="111"/>
      <c r="J153" s="111"/>
      <c r="K153" s="111"/>
      <c r="L153" s="111"/>
      <c r="M153" s="111"/>
      <c r="N153" s="111"/>
      <c r="O153" s="111"/>
      <c r="P153" s="111"/>
      <c r="Q153" s="111"/>
      <c r="R153" s="111"/>
      <c r="S153" s="676"/>
      <c r="T153" s="677"/>
      <c r="U153" s="676"/>
      <c r="V153" s="677"/>
      <c r="W153" s="111"/>
      <c r="X153" s="676"/>
      <c r="Y153" s="677"/>
      <c r="Z153" s="676"/>
      <c r="AA153" s="677"/>
      <c r="AB153" s="112"/>
      <c r="AC153" s="167"/>
      <c r="AD153" s="113">
        <f t="shared" si="16"/>
        <v>0</v>
      </c>
      <c r="AG153" s="312" t="s">
        <v>196</v>
      </c>
      <c r="AH153" s="321"/>
      <c r="AI153" s="321"/>
      <c r="AJ153" s="323" t="str">
        <f>IF(H153=SUMIFS('様式1-3 (3)'!$AD:$AD,'様式1-3 (3)'!$Z:$Z,AJ$50,'様式1-3 (3)'!$AA:$AA,$AG153,'様式1-3 (3)'!$AC:$AC,"元請"),"OK","不一致")</f>
        <v>OK</v>
      </c>
      <c r="AK153" s="321"/>
      <c r="AL153" s="321"/>
      <c r="AM153" s="321"/>
      <c r="AN153" s="321"/>
      <c r="AO153" s="321"/>
      <c r="AP153" s="321"/>
      <c r="AQ153" s="321"/>
      <c r="AR153" s="321"/>
      <c r="AS153" s="321"/>
      <c r="AT153" s="321"/>
      <c r="AU153" s="321"/>
      <c r="AV153" s="321"/>
      <c r="AW153" s="321"/>
      <c r="AX153" s="321"/>
      <c r="AY153" s="321"/>
      <c r="AZ153" s="321"/>
      <c r="BA153" s="325" t="str">
        <f>IF(AC153=SUMIFS('様式1-3 (3)'!$AD:$AD,'様式1-3 (3)'!$Z:$Z,BA$50,'様式1-3 (3)'!$AA:$AA,$AG153,'様式1-3 (3)'!$AC:$AC,"元請"),"OK","不一致")</f>
        <v>OK</v>
      </c>
      <c r="BB153" s="113">
        <f t="shared" si="18"/>
        <v>0</v>
      </c>
    </row>
    <row r="154" spans="2:54" ht="24" customHeight="1" x14ac:dyDescent="0.15">
      <c r="B154" s="708" t="s">
        <v>197</v>
      </c>
      <c r="C154" s="709"/>
      <c r="D154" s="709"/>
      <c r="E154" s="710"/>
      <c r="F154" s="111"/>
      <c r="G154" s="111"/>
      <c r="H154" s="111"/>
      <c r="I154" s="111"/>
      <c r="J154" s="111"/>
      <c r="K154" s="111"/>
      <c r="L154" s="111"/>
      <c r="M154" s="111"/>
      <c r="N154" s="111"/>
      <c r="O154" s="111"/>
      <c r="P154" s="111"/>
      <c r="Q154" s="111"/>
      <c r="R154" s="111"/>
      <c r="S154" s="682"/>
      <c r="T154" s="683"/>
      <c r="U154" s="676"/>
      <c r="V154" s="677"/>
      <c r="W154" s="111"/>
      <c r="X154" s="676"/>
      <c r="Y154" s="677"/>
      <c r="Z154" s="676"/>
      <c r="AA154" s="677"/>
      <c r="AB154" s="112"/>
      <c r="AC154" s="167"/>
      <c r="AD154" s="113">
        <f t="shared" si="16"/>
        <v>0</v>
      </c>
      <c r="AG154" s="312" t="s">
        <v>197</v>
      </c>
      <c r="AH154" s="321"/>
      <c r="AI154" s="321"/>
      <c r="AJ154" s="321"/>
      <c r="AK154" s="321"/>
      <c r="AL154" s="321"/>
      <c r="AM154" s="321"/>
      <c r="AN154" s="321"/>
      <c r="AO154" s="321"/>
      <c r="AP154" s="321"/>
      <c r="AQ154" s="321"/>
      <c r="AR154" s="321"/>
      <c r="AS154" s="321"/>
      <c r="AT154" s="321"/>
      <c r="AU154" s="293" t="str">
        <f>IF(S154=SUMIFS('様式1-3 (3)'!$AD:$AD,'様式1-3 (3)'!$Z:$Z,AU$50,'様式1-3 (3)'!$AA:$AA,$AG154,'様式1-3 (3)'!$AC:$AC,"元請"),"OK","不一致")</f>
        <v>OK</v>
      </c>
      <c r="AV154" s="321"/>
      <c r="AW154" s="321"/>
      <c r="AX154" s="321"/>
      <c r="AY154" s="321"/>
      <c r="AZ154" s="321"/>
      <c r="BA154" s="325" t="str">
        <f>IF(AC154=SUMIFS('様式1-3 (3)'!$AD:$AD,'様式1-3 (3)'!$Z:$Z,BA$50,'様式1-3 (3)'!$AA:$AA,$AG154,'様式1-3 (3)'!$AC:$AC,"元請"),"OK","不一致")</f>
        <v>OK</v>
      </c>
      <c r="BB154" s="113">
        <f t="shared" si="18"/>
        <v>0</v>
      </c>
    </row>
    <row r="155" spans="2:54" ht="24" customHeight="1" x14ac:dyDescent="0.15">
      <c r="B155" s="708" t="s">
        <v>198</v>
      </c>
      <c r="C155" s="709"/>
      <c r="D155" s="709"/>
      <c r="E155" s="710"/>
      <c r="F155" s="111"/>
      <c r="G155" s="111"/>
      <c r="H155" s="111"/>
      <c r="I155" s="111"/>
      <c r="J155" s="164"/>
      <c r="K155" s="111"/>
      <c r="L155" s="111"/>
      <c r="M155" s="111"/>
      <c r="N155" s="111"/>
      <c r="O155" s="111"/>
      <c r="P155" s="111"/>
      <c r="Q155" s="111"/>
      <c r="R155" s="111"/>
      <c r="S155" s="676"/>
      <c r="T155" s="677"/>
      <c r="U155" s="676"/>
      <c r="V155" s="677"/>
      <c r="W155" s="111"/>
      <c r="X155" s="676"/>
      <c r="Y155" s="677"/>
      <c r="Z155" s="676"/>
      <c r="AA155" s="677"/>
      <c r="AB155" s="112"/>
      <c r="AC155" s="167"/>
      <c r="AD155" s="113">
        <f t="shared" si="16"/>
        <v>0</v>
      </c>
      <c r="AG155" s="312" t="s">
        <v>198</v>
      </c>
      <c r="AH155" s="321"/>
      <c r="AI155" s="321"/>
      <c r="AJ155" s="321"/>
      <c r="AK155" s="321"/>
      <c r="AL155" s="323" t="str">
        <f>IF(J155=SUMIFS('様式1-3 (3)'!$AD:$AD,'様式1-3 (3)'!$Z:$Z,AL$50,'様式1-3 (3)'!$AA:$AA,$AG155,'様式1-3 (3)'!$AC:$AC,"元請"),"OK","不一致")</f>
        <v>OK</v>
      </c>
      <c r="AM155" s="321"/>
      <c r="AN155" s="321"/>
      <c r="AO155" s="321"/>
      <c r="AP155" s="321"/>
      <c r="AQ155" s="321"/>
      <c r="AR155" s="321"/>
      <c r="AS155" s="321"/>
      <c r="AT155" s="321"/>
      <c r="AU155" s="321"/>
      <c r="AV155" s="321"/>
      <c r="AW155" s="321"/>
      <c r="AX155" s="321"/>
      <c r="AY155" s="321"/>
      <c r="AZ155" s="321"/>
      <c r="BA155" s="325" t="str">
        <f>IF(AC155=SUMIFS('様式1-3 (3)'!$AD:$AD,'様式1-3 (3)'!$Z:$Z,BA$50,'様式1-3 (3)'!$AA:$AA,$AG155,'様式1-3 (3)'!$AC:$AC,"元請"),"OK","不一致")</f>
        <v>OK</v>
      </c>
      <c r="BB155" s="113">
        <f t="shared" si="18"/>
        <v>0</v>
      </c>
    </row>
    <row r="156" spans="2:54" ht="24" customHeight="1" x14ac:dyDescent="0.15">
      <c r="B156" s="708" t="s">
        <v>199</v>
      </c>
      <c r="C156" s="709"/>
      <c r="D156" s="709"/>
      <c r="E156" s="710"/>
      <c r="F156" s="111"/>
      <c r="G156" s="111"/>
      <c r="H156" s="111"/>
      <c r="I156" s="111"/>
      <c r="J156" s="111"/>
      <c r="K156" s="111"/>
      <c r="L156" s="111"/>
      <c r="M156" s="111"/>
      <c r="N156" s="111"/>
      <c r="O156" s="111"/>
      <c r="P156" s="111"/>
      <c r="Q156" s="111"/>
      <c r="R156" s="111"/>
      <c r="S156" s="676"/>
      <c r="T156" s="677"/>
      <c r="U156" s="682"/>
      <c r="V156" s="683"/>
      <c r="W156" s="111"/>
      <c r="X156" s="676"/>
      <c r="Y156" s="677"/>
      <c r="Z156" s="676"/>
      <c r="AA156" s="677"/>
      <c r="AB156" s="112"/>
      <c r="AC156" s="167"/>
      <c r="AD156" s="113">
        <f t="shared" si="16"/>
        <v>0</v>
      </c>
      <c r="AG156" s="312" t="s">
        <v>199</v>
      </c>
      <c r="AH156" s="321"/>
      <c r="AI156" s="321"/>
      <c r="AJ156" s="321"/>
      <c r="AK156" s="321"/>
      <c r="AL156" s="321"/>
      <c r="AM156" s="321"/>
      <c r="AN156" s="321"/>
      <c r="AO156" s="321"/>
      <c r="AP156" s="321"/>
      <c r="AQ156" s="321"/>
      <c r="AR156" s="321"/>
      <c r="AS156" s="321"/>
      <c r="AT156" s="321"/>
      <c r="AU156" s="321"/>
      <c r="AV156" s="293" t="str">
        <f>IF(U156=SUMIFS('様式1-3 (3)'!$AD:$AD,'様式1-3 (3)'!$Z:$Z,AV$50,'様式1-3 (3)'!$AA:$AA,$AG156,'様式1-3 (3)'!$AC:$AC,"元請"),"OK","不一致")</f>
        <v>OK</v>
      </c>
      <c r="AW156" s="321"/>
      <c r="AX156" s="321"/>
      <c r="AY156" s="321"/>
      <c r="AZ156" s="321"/>
      <c r="BA156" s="325" t="str">
        <f>IF(AC156=SUMIFS('様式1-3 (3)'!$AD:$AD,'様式1-3 (3)'!$Z:$Z,BA$50,'様式1-3 (3)'!$AA:$AA,$AG156,'様式1-3 (3)'!$AC:$AC,"元請"),"OK","不一致")</f>
        <v>OK</v>
      </c>
      <c r="BB156" s="113">
        <f t="shared" si="18"/>
        <v>0</v>
      </c>
    </row>
    <row r="157" spans="2:54" ht="24" customHeight="1" x14ac:dyDescent="0.15">
      <c r="B157" s="708" t="s">
        <v>200</v>
      </c>
      <c r="C157" s="709"/>
      <c r="D157" s="709"/>
      <c r="E157" s="710"/>
      <c r="F157" s="111"/>
      <c r="G157" s="111"/>
      <c r="H157" s="111"/>
      <c r="I157" s="111"/>
      <c r="J157" s="111"/>
      <c r="K157" s="111"/>
      <c r="L157" s="111"/>
      <c r="M157" s="111"/>
      <c r="N157" s="111"/>
      <c r="O157" s="111"/>
      <c r="P157" s="111"/>
      <c r="Q157" s="111"/>
      <c r="R157" s="111"/>
      <c r="S157" s="676"/>
      <c r="T157" s="677"/>
      <c r="U157" s="676"/>
      <c r="V157" s="677"/>
      <c r="W157" s="163"/>
      <c r="X157" s="676"/>
      <c r="Y157" s="677"/>
      <c r="Z157" s="676"/>
      <c r="AA157" s="677"/>
      <c r="AB157" s="112"/>
      <c r="AC157" s="167"/>
      <c r="AD157" s="113">
        <f t="shared" si="16"/>
        <v>0</v>
      </c>
      <c r="AG157" s="312" t="s">
        <v>200</v>
      </c>
      <c r="AH157" s="321"/>
      <c r="AI157" s="321"/>
      <c r="AJ157" s="321"/>
      <c r="AK157" s="321"/>
      <c r="AL157" s="321"/>
      <c r="AM157" s="321"/>
      <c r="AN157" s="321"/>
      <c r="AO157" s="321"/>
      <c r="AP157" s="321"/>
      <c r="AQ157" s="321"/>
      <c r="AR157" s="321"/>
      <c r="AS157" s="321"/>
      <c r="AT157" s="321"/>
      <c r="AU157" s="321"/>
      <c r="AV157" s="321"/>
      <c r="AW157" s="323" t="str">
        <f>IF(W157=SUMIFS('様式1-3 (3)'!$AD:$AD,'様式1-3 (3)'!$Z:$Z,AW$50,'様式1-3 (3)'!$AA:$AA,$AG157,'様式1-3 (3)'!$AC:$AC,"元請"),"OK","不一致")</f>
        <v>OK</v>
      </c>
      <c r="AX157" s="321"/>
      <c r="AY157" s="321"/>
      <c r="AZ157" s="321"/>
      <c r="BA157" s="325" t="str">
        <f>IF(AC157=SUMIFS('様式1-3 (3)'!$AD:$AD,'様式1-3 (3)'!$Z:$Z,BA$50,'様式1-3 (3)'!$AA:$AA,$AG157,'様式1-3 (3)'!$AC:$AC,"元請"),"OK","不一致")</f>
        <v>OK</v>
      </c>
      <c r="BB157" s="113">
        <f t="shared" si="18"/>
        <v>0</v>
      </c>
    </row>
    <row r="158" spans="2:54" ht="24" customHeight="1" x14ac:dyDescent="0.15">
      <c r="B158" s="708" t="s">
        <v>201</v>
      </c>
      <c r="C158" s="709"/>
      <c r="D158" s="709"/>
      <c r="E158" s="710"/>
      <c r="F158" s="111"/>
      <c r="G158" s="111"/>
      <c r="H158" s="111"/>
      <c r="I158" s="111"/>
      <c r="J158" s="111"/>
      <c r="K158" s="111"/>
      <c r="L158" s="111"/>
      <c r="M158" s="111"/>
      <c r="N158" s="111"/>
      <c r="O158" s="111"/>
      <c r="P158" s="111"/>
      <c r="Q158" s="111"/>
      <c r="R158" s="163"/>
      <c r="S158" s="676"/>
      <c r="T158" s="677"/>
      <c r="U158" s="676"/>
      <c r="V158" s="677"/>
      <c r="W158" s="111"/>
      <c r="X158" s="682"/>
      <c r="Y158" s="683"/>
      <c r="Z158" s="676"/>
      <c r="AA158" s="677"/>
      <c r="AB158" s="112"/>
      <c r="AC158" s="167"/>
      <c r="AD158" s="113">
        <f t="shared" si="16"/>
        <v>0</v>
      </c>
      <c r="AG158" s="312" t="s">
        <v>201</v>
      </c>
      <c r="AH158" s="321"/>
      <c r="AI158" s="321"/>
      <c r="AJ158" s="321"/>
      <c r="AK158" s="321"/>
      <c r="AL158" s="321"/>
      <c r="AM158" s="321"/>
      <c r="AN158" s="321"/>
      <c r="AO158" s="321"/>
      <c r="AP158" s="321"/>
      <c r="AQ158" s="321"/>
      <c r="AR158" s="321"/>
      <c r="AS158" s="321"/>
      <c r="AT158" s="323" t="str">
        <f>IF(R158=SUMIFS('様式1-3 (3)'!$AD:$AD,'様式1-3 (3)'!$Z:$Z,AT$50,'様式1-3 (3)'!$AA:$AA,$AG158,'様式1-3 (3)'!$AC:$AC,"元請"),"OK","不一致")</f>
        <v>OK</v>
      </c>
      <c r="AU158" s="321"/>
      <c r="AV158" s="321"/>
      <c r="AW158" s="321"/>
      <c r="AX158" s="293" t="str">
        <f>IF(X158=SUMIFS('様式1-3 (3)'!$AD:$AD,'様式1-3 (3)'!$Z:$Z,AX$50,'様式1-3 (3)'!$AA:$AA,$AG158,'様式1-3 (3)'!$AC:$AC,"元請"),"OK","不一致")</f>
        <v>OK</v>
      </c>
      <c r="AY158" s="321"/>
      <c r="AZ158" s="321"/>
      <c r="BA158" s="325" t="str">
        <f>IF(AC158=SUMIFS('様式1-3 (3)'!$AD:$AD,'様式1-3 (3)'!$Z:$Z,BA$50,'様式1-3 (3)'!$AA:$AA,$AG158,'様式1-3 (3)'!$AC:$AC,"元請"),"OK","不一致")</f>
        <v>OK</v>
      </c>
      <c r="BB158" s="113">
        <f t="shared" si="18"/>
        <v>0</v>
      </c>
    </row>
    <row r="159" spans="2:54" ht="24" customHeight="1" x14ac:dyDescent="0.15">
      <c r="B159" s="708" t="s">
        <v>202</v>
      </c>
      <c r="C159" s="709"/>
      <c r="D159" s="709"/>
      <c r="E159" s="710"/>
      <c r="F159" s="111"/>
      <c r="G159" s="111"/>
      <c r="H159" s="164"/>
      <c r="I159" s="111"/>
      <c r="J159" s="111"/>
      <c r="K159" s="111"/>
      <c r="L159" s="111"/>
      <c r="M159" s="111"/>
      <c r="N159" s="111"/>
      <c r="O159" s="111"/>
      <c r="P159" s="111"/>
      <c r="Q159" s="111"/>
      <c r="R159" s="111"/>
      <c r="S159" s="676"/>
      <c r="T159" s="677"/>
      <c r="U159" s="676"/>
      <c r="V159" s="677"/>
      <c r="W159" s="111"/>
      <c r="X159" s="676"/>
      <c r="Y159" s="677"/>
      <c r="Z159" s="676"/>
      <c r="AA159" s="677"/>
      <c r="AB159" s="112"/>
      <c r="AC159" s="167"/>
      <c r="AD159" s="113">
        <f t="shared" si="16"/>
        <v>0</v>
      </c>
      <c r="AG159" s="312" t="s">
        <v>202</v>
      </c>
      <c r="AH159" s="321"/>
      <c r="AI159" s="321"/>
      <c r="AJ159" s="323" t="str">
        <f>IF(H159=SUMIFS('様式1-3 (3)'!$AD:$AD,'様式1-3 (3)'!$Z:$Z,AJ$50,'様式1-3 (3)'!$AA:$AA,$AG159,'様式1-3 (3)'!$AC:$AC,"元請"),"OK","不一致")</f>
        <v>OK</v>
      </c>
      <c r="AK159" s="321"/>
      <c r="AL159" s="321"/>
      <c r="AM159" s="321"/>
      <c r="AN159" s="321"/>
      <c r="AO159" s="321"/>
      <c r="AP159" s="321"/>
      <c r="AQ159" s="321"/>
      <c r="AR159" s="321"/>
      <c r="AS159" s="321"/>
      <c r="AT159" s="321"/>
      <c r="AU159" s="321"/>
      <c r="AV159" s="321"/>
      <c r="AW159" s="321"/>
      <c r="AX159" s="321"/>
      <c r="AY159" s="321"/>
      <c r="AZ159" s="321"/>
      <c r="BA159" s="325" t="str">
        <f>IF(AC159=SUMIFS('様式1-3 (3)'!$AD:$AD,'様式1-3 (3)'!$Z:$Z,BA$50,'様式1-3 (3)'!$AA:$AA,$AG159,'様式1-3 (3)'!$AC:$AC,"元請"),"OK","不一致")</f>
        <v>OK</v>
      </c>
      <c r="BB159" s="113">
        <f t="shared" si="18"/>
        <v>0</v>
      </c>
    </row>
    <row r="160" spans="2:54" ht="24" customHeight="1" x14ac:dyDescent="0.15">
      <c r="B160" s="708" t="s">
        <v>203</v>
      </c>
      <c r="C160" s="709"/>
      <c r="D160" s="709"/>
      <c r="E160" s="710"/>
      <c r="F160" s="111"/>
      <c r="G160" s="111"/>
      <c r="H160" s="111"/>
      <c r="I160" s="111"/>
      <c r="J160" s="111"/>
      <c r="K160" s="111"/>
      <c r="L160" s="111"/>
      <c r="M160" s="111"/>
      <c r="N160" s="111"/>
      <c r="O160" s="111"/>
      <c r="P160" s="111"/>
      <c r="Q160" s="111"/>
      <c r="R160" s="111"/>
      <c r="S160" s="676"/>
      <c r="T160" s="677"/>
      <c r="U160" s="676"/>
      <c r="V160" s="677"/>
      <c r="W160" s="111"/>
      <c r="X160" s="676"/>
      <c r="Y160" s="677"/>
      <c r="Z160" s="676"/>
      <c r="AA160" s="677"/>
      <c r="AB160" s="320"/>
      <c r="AC160" s="167"/>
      <c r="AD160" s="113">
        <f>SUM(F160:AC160)</f>
        <v>0</v>
      </c>
      <c r="AG160" s="312" t="s">
        <v>203</v>
      </c>
      <c r="AH160" s="321"/>
      <c r="AI160" s="321"/>
      <c r="AJ160" s="321"/>
      <c r="AK160" s="321"/>
      <c r="AL160" s="321"/>
      <c r="AM160" s="321"/>
      <c r="AN160" s="321"/>
      <c r="AO160" s="321"/>
      <c r="AP160" s="321"/>
      <c r="AQ160" s="321"/>
      <c r="AR160" s="321"/>
      <c r="AS160" s="321"/>
      <c r="AT160" s="321"/>
      <c r="AU160" s="321"/>
      <c r="AV160" s="321"/>
      <c r="AW160" s="321"/>
      <c r="AX160" s="321"/>
      <c r="AY160" s="321"/>
      <c r="AZ160" s="323" t="str">
        <f>IF(AB160=SUMIFS('様式1-3 (3)'!$AD:$AD,'様式1-3 (3)'!$Z:$Z,AZ$50,'様式1-3 (3)'!$AA:$AA,$AG160,'様式1-3 (3)'!$AC:$AC,"元請"),"OK","不一致")</f>
        <v>OK</v>
      </c>
      <c r="BA160" s="325" t="str">
        <f>IF(AC160=SUMIFS('様式1-3 (3)'!$AD:$AD,'様式1-3 (3)'!$Z:$Z,BA$50,'様式1-3 (3)'!$AA:$AA,$AG160,'様式1-3 (3)'!$AC:$AC,"元請"),"OK","不一致")</f>
        <v>OK</v>
      </c>
      <c r="BB160" s="113">
        <f t="shared" si="18"/>
        <v>0</v>
      </c>
    </row>
    <row r="161" spans="2:54" ht="24" customHeight="1" x14ac:dyDescent="0.15">
      <c r="B161" s="708" t="s">
        <v>204</v>
      </c>
      <c r="C161" s="709"/>
      <c r="D161" s="709"/>
      <c r="E161" s="710"/>
      <c r="F161" s="111"/>
      <c r="G161" s="111"/>
      <c r="H161" s="111"/>
      <c r="I161" s="164"/>
      <c r="J161" s="164"/>
      <c r="K161" s="111"/>
      <c r="L161" s="111"/>
      <c r="M161" s="111"/>
      <c r="N161" s="111"/>
      <c r="O161" s="111"/>
      <c r="P161" s="111"/>
      <c r="Q161" s="111"/>
      <c r="R161" s="111"/>
      <c r="S161" s="676"/>
      <c r="T161" s="677"/>
      <c r="U161" s="676"/>
      <c r="V161" s="677"/>
      <c r="W161" s="111"/>
      <c r="X161" s="676"/>
      <c r="Y161" s="677"/>
      <c r="Z161" s="676"/>
      <c r="AA161" s="677"/>
      <c r="AB161" s="112"/>
      <c r="AC161" s="167"/>
      <c r="AD161" s="113">
        <f>SUM(F161:AC161)</f>
        <v>0</v>
      </c>
      <c r="AG161" s="312" t="s">
        <v>204</v>
      </c>
      <c r="AH161" s="321"/>
      <c r="AI161" s="321"/>
      <c r="AJ161" s="321"/>
      <c r="AK161" s="323" t="str">
        <f>IF(I161=SUMIFS('様式1-3 (3)'!$AD:$AD,'様式1-3 (3)'!$Z:$Z,AK$50,'様式1-3 (3)'!$AA:$AA,$AG161,'様式1-3 (3)'!$AC:$AC,"元請"),"OK","不一致")</f>
        <v>OK</v>
      </c>
      <c r="AL161" s="323" t="str">
        <f>IF(J161=SUMIFS('様式1-3 (3)'!$AD:$AD,'様式1-3 (3)'!$Z:$Z,AL$50,'様式1-3 (3)'!$AA:$AA,$AG161,'様式1-3 (3)'!$AC:$AC,"元請"),"OK","不一致")</f>
        <v>OK</v>
      </c>
      <c r="AM161" s="321"/>
      <c r="AN161" s="321"/>
      <c r="AO161" s="321"/>
      <c r="AP161" s="321"/>
      <c r="AQ161" s="321"/>
      <c r="AR161" s="321"/>
      <c r="AS161" s="321"/>
      <c r="AT161" s="321"/>
      <c r="AU161" s="321"/>
      <c r="AV161" s="321"/>
      <c r="AW161" s="321"/>
      <c r="AX161" s="321"/>
      <c r="AY161" s="321"/>
      <c r="AZ161" s="321"/>
      <c r="BA161" s="325" t="str">
        <f>IF(AC161=SUMIFS('様式1-3 (3)'!$AD:$AD,'様式1-3 (3)'!$Z:$Z,BA$50,'様式1-3 (3)'!$AA:$AA,$AG161,'様式1-3 (3)'!$AC:$AC,"元請"),"OK","不一致")</f>
        <v>OK</v>
      </c>
      <c r="BB161" s="113">
        <f t="shared" si="18"/>
        <v>0</v>
      </c>
    </row>
    <row r="162" spans="2:54" ht="24" customHeight="1" x14ac:dyDescent="0.15">
      <c r="B162" s="708" t="s">
        <v>205</v>
      </c>
      <c r="C162" s="709"/>
      <c r="D162" s="709"/>
      <c r="E162" s="710"/>
      <c r="F162" s="114"/>
      <c r="G162" s="114"/>
      <c r="H162" s="114"/>
      <c r="I162" s="114"/>
      <c r="J162" s="114"/>
      <c r="K162" s="114"/>
      <c r="L162" s="114"/>
      <c r="M162" s="114"/>
      <c r="N162" s="114"/>
      <c r="O162" s="114"/>
      <c r="P162" s="114"/>
      <c r="Q162" s="166"/>
      <c r="R162" s="114"/>
      <c r="S162" s="676"/>
      <c r="T162" s="677"/>
      <c r="U162" s="676"/>
      <c r="V162" s="677"/>
      <c r="W162" s="114"/>
      <c r="X162" s="676"/>
      <c r="Y162" s="677"/>
      <c r="Z162" s="676"/>
      <c r="AA162" s="677"/>
      <c r="AB162" s="115"/>
      <c r="AC162" s="167"/>
      <c r="AD162" s="113">
        <f>SUM(F162:AC162)</f>
        <v>0</v>
      </c>
      <c r="AG162" s="312" t="s">
        <v>205</v>
      </c>
      <c r="AH162" s="321"/>
      <c r="AI162" s="321"/>
      <c r="AJ162" s="321"/>
      <c r="AK162" s="321"/>
      <c r="AL162" s="321"/>
      <c r="AM162" s="321"/>
      <c r="AN162" s="321"/>
      <c r="AO162" s="321"/>
      <c r="AP162" s="321"/>
      <c r="AQ162" s="321"/>
      <c r="AR162" s="321"/>
      <c r="AS162" s="323" t="str">
        <f>IF(Q162=SUMIFS('様式1-3 (3)'!$AD:$AD,'様式1-3 (3)'!$Z:$Z,AS$50,'様式1-3 (3)'!$AA:$AA,$AG162,'様式1-3 (3)'!$AC:$AC,"元請"),"OK","不一致")</f>
        <v>OK</v>
      </c>
      <c r="AT162" s="321"/>
      <c r="AU162" s="321"/>
      <c r="AV162" s="321"/>
      <c r="AW162" s="321"/>
      <c r="AX162" s="321"/>
      <c r="AY162" s="321"/>
      <c r="AZ162" s="321"/>
      <c r="BA162" s="325" t="str">
        <f>IF(AC162=SUMIFS('様式1-3 (3)'!$AD:$AD,'様式1-3 (3)'!$Z:$Z,BA$50,'様式1-3 (3)'!$AA:$AA,$AG162,'様式1-3 (3)'!$AC:$AC,"元請"),"OK","不一致")</f>
        <v>OK</v>
      </c>
      <c r="BB162" s="113">
        <f t="shared" si="18"/>
        <v>0</v>
      </c>
    </row>
    <row r="163" spans="2:54" ht="24" customHeight="1" thickBot="1" x14ac:dyDescent="0.2">
      <c r="B163" s="708" t="s">
        <v>206</v>
      </c>
      <c r="C163" s="709"/>
      <c r="D163" s="709"/>
      <c r="E163" s="710"/>
      <c r="F163" s="320"/>
      <c r="G163" s="123"/>
      <c r="H163" s="320"/>
      <c r="I163" s="123"/>
      <c r="J163" s="111"/>
      <c r="K163" s="111"/>
      <c r="L163" s="111"/>
      <c r="M163" s="111"/>
      <c r="N163" s="111"/>
      <c r="O163" s="111"/>
      <c r="P163" s="111"/>
      <c r="Q163" s="124"/>
      <c r="R163" s="111"/>
      <c r="S163" s="676"/>
      <c r="T163" s="677"/>
      <c r="U163" s="676"/>
      <c r="V163" s="677"/>
      <c r="W163" s="111"/>
      <c r="X163" s="676"/>
      <c r="Y163" s="677"/>
      <c r="Z163" s="676"/>
      <c r="AA163" s="677"/>
      <c r="AB163" s="112"/>
      <c r="AC163" s="167"/>
      <c r="AD163" s="113">
        <f>SUM(F163:AC163)</f>
        <v>0</v>
      </c>
      <c r="AG163" s="312" t="s">
        <v>206</v>
      </c>
      <c r="AH163" s="327" t="str">
        <f>IF(F163=SUMIFS('様式1-3 (3)'!$AD:$AD,'様式1-3 (3)'!$Z:$Z,AH$50,'様式1-3 (3)'!$AA:$AA,$AG163,'様式1-3 (3)'!$AC:$AC,"元請"),"OK","不一致")</f>
        <v>OK</v>
      </c>
      <c r="AI163" s="322"/>
      <c r="AJ163" s="327" t="str">
        <f>IF(H163=SUMIFS('様式1-3 (3)'!$AD:$AD,'様式1-3 (3)'!$Z:$Z,AJ$50,'様式1-3 (3)'!$AA:$AA,$AG163,'様式1-3 (3)'!$AC:$AC,"元請"),"OK","不一致")</f>
        <v>OK</v>
      </c>
      <c r="AK163" s="322"/>
      <c r="AL163" s="322"/>
      <c r="AM163" s="322"/>
      <c r="AN163" s="322"/>
      <c r="AO163" s="322"/>
      <c r="AP163" s="322"/>
      <c r="AQ163" s="322"/>
      <c r="AR163" s="322"/>
      <c r="AS163" s="328"/>
      <c r="AT163" s="322"/>
      <c r="AU163" s="322"/>
      <c r="AV163" s="322"/>
      <c r="AW163" s="322"/>
      <c r="AX163" s="322"/>
      <c r="AY163" s="322"/>
      <c r="AZ163" s="322"/>
      <c r="BA163" s="325" t="str">
        <f>IF(AC163=SUMIFS('様式1-3 (3)'!$AD:$AD,'様式1-3 (3)'!$Z:$Z,BA$50,'様式1-3 (3)'!$AA:$AA,$AG163,'様式1-3 (3)'!$AC:$AC,"元請"),"OK","不一致")</f>
        <v>OK</v>
      </c>
      <c r="BB163" s="113">
        <f t="shared" si="18"/>
        <v>0</v>
      </c>
    </row>
    <row r="164" spans="2:54" ht="21.75" customHeight="1" thickTop="1" thickBot="1" x14ac:dyDescent="0.2">
      <c r="B164" s="718" t="s">
        <v>167</v>
      </c>
      <c r="C164" s="719"/>
      <c r="D164" s="719"/>
      <c r="E164" s="720"/>
      <c r="F164" s="116">
        <f t="shared" ref="F164:AC164" si="19">SUM(F135:F163)</f>
        <v>0</v>
      </c>
      <c r="G164" s="116">
        <f t="shared" si="19"/>
        <v>0</v>
      </c>
      <c r="H164" s="116">
        <f t="shared" si="19"/>
        <v>0</v>
      </c>
      <c r="I164" s="116">
        <f t="shared" si="19"/>
        <v>0</v>
      </c>
      <c r="J164" s="116">
        <f t="shared" si="19"/>
        <v>0</v>
      </c>
      <c r="K164" s="116">
        <f t="shared" si="19"/>
        <v>0</v>
      </c>
      <c r="L164" s="116">
        <f t="shared" si="19"/>
        <v>0</v>
      </c>
      <c r="M164" s="116">
        <f t="shared" si="19"/>
        <v>0</v>
      </c>
      <c r="N164" s="116">
        <f t="shared" si="19"/>
        <v>0</v>
      </c>
      <c r="O164" s="116">
        <f t="shared" si="19"/>
        <v>0</v>
      </c>
      <c r="P164" s="116">
        <f t="shared" si="19"/>
        <v>0</v>
      </c>
      <c r="Q164" s="116">
        <f t="shared" si="19"/>
        <v>0</v>
      </c>
      <c r="R164" s="116">
        <f t="shared" si="19"/>
        <v>0</v>
      </c>
      <c r="S164" s="680">
        <f t="shared" si="19"/>
        <v>0</v>
      </c>
      <c r="T164" s="681"/>
      <c r="U164" s="680">
        <f>SUM(U135:U163)</f>
        <v>0</v>
      </c>
      <c r="V164" s="681"/>
      <c r="W164" s="116">
        <f>SUM(W135:W163)</f>
        <v>0</v>
      </c>
      <c r="X164" s="680">
        <f>SUM(X135:X163)</f>
        <v>0</v>
      </c>
      <c r="Y164" s="681"/>
      <c r="Z164" s="680">
        <f>SUM(Z135:Z163)</f>
        <v>0</v>
      </c>
      <c r="AA164" s="681"/>
      <c r="AB164" s="116">
        <f t="shared" si="19"/>
        <v>0</v>
      </c>
      <c r="AC164" s="117">
        <f t="shared" si="19"/>
        <v>0</v>
      </c>
      <c r="AD164" s="118"/>
      <c r="AG164" s="291" t="s">
        <v>167</v>
      </c>
      <c r="AH164" s="116">
        <f t="shared" ref="AH164:AU164" si="20">SUM(AH135:AH163)</f>
        <v>0</v>
      </c>
      <c r="AI164" s="116">
        <f t="shared" si="20"/>
        <v>0</v>
      </c>
      <c r="AJ164" s="116">
        <f t="shared" si="20"/>
        <v>0</v>
      </c>
      <c r="AK164" s="116">
        <f t="shared" si="20"/>
        <v>0</v>
      </c>
      <c r="AL164" s="116">
        <f t="shared" si="20"/>
        <v>0</v>
      </c>
      <c r="AM164" s="116">
        <f t="shared" si="20"/>
        <v>0</v>
      </c>
      <c r="AN164" s="116">
        <f t="shared" si="20"/>
        <v>0</v>
      </c>
      <c r="AO164" s="116">
        <f t="shared" si="20"/>
        <v>0</v>
      </c>
      <c r="AP164" s="116">
        <f t="shared" si="20"/>
        <v>0</v>
      </c>
      <c r="AQ164" s="116">
        <f t="shared" si="20"/>
        <v>0</v>
      </c>
      <c r="AR164" s="116">
        <f t="shared" si="20"/>
        <v>0</v>
      </c>
      <c r="AS164" s="116">
        <f t="shared" si="20"/>
        <v>0</v>
      </c>
      <c r="AT164" s="116">
        <f t="shared" si="20"/>
        <v>0</v>
      </c>
      <c r="AU164" s="292">
        <f t="shared" si="20"/>
        <v>0</v>
      </c>
      <c r="AV164" s="292">
        <f t="shared" ref="AV164:BA164" si="21">SUM(AV135:AV163)</f>
        <v>0</v>
      </c>
      <c r="AW164" s="116">
        <f t="shared" si="21"/>
        <v>0</v>
      </c>
      <c r="AX164" s="292">
        <f t="shared" si="21"/>
        <v>0</v>
      </c>
      <c r="AY164" s="292">
        <f t="shared" si="21"/>
        <v>0</v>
      </c>
      <c r="AZ164" s="116">
        <f t="shared" si="21"/>
        <v>0</v>
      </c>
      <c r="BA164" s="117">
        <f t="shared" si="21"/>
        <v>0</v>
      </c>
      <c r="BB164" s="118"/>
    </row>
    <row r="165" spans="2:54" s="126" customFormat="1" ht="8.25" customHeight="1" x14ac:dyDescent="0.15">
      <c r="B165" s="86"/>
      <c r="C165" s="86"/>
      <c r="D165" s="86"/>
      <c r="E165" s="86"/>
      <c r="F165" s="125"/>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row>
    <row r="166" spans="2:54" s="126" customFormat="1" ht="13.5" customHeight="1" x14ac:dyDescent="0.15">
      <c r="B166" s="121" t="s">
        <v>176</v>
      </c>
      <c r="C166" s="121"/>
      <c r="D166" s="121"/>
      <c r="E166" s="121"/>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row>
    <row r="167" spans="2:54" s="126" customFormat="1" ht="13.5" customHeight="1" x14ac:dyDescent="0.15">
      <c r="B167" s="86" t="s">
        <v>177</v>
      </c>
      <c r="C167" s="86"/>
      <c r="D167" s="86"/>
      <c r="E167" s="86"/>
      <c r="F167" s="127"/>
    </row>
    <row r="168" spans="2:54" ht="13.5" customHeight="1" x14ac:dyDescent="0.15">
      <c r="B168" s="86" t="s">
        <v>178</v>
      </c>
      <c r="C168" s="86"/>
      <c r="D168" s="86"/>
      <c r="E168" s="86"/>
      <c r="F168" s="127"/>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row>
    <row r="169" spans="2:54" ht="13.5" customHeight="1" x14ac:dyDescent="0.15">
      <c r="B169" s="86" t="s">
        <v>179</v>
      </c>
      <c r="C169" s="86"/>
      <c r="D169" s="86"/>
      <c r="E169" s="86"/>
      <c r="F169" s="127"/>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row>
  </sheetData>
  <sheetProtection password="CC25" sheet="1" objects="1" scenarios="1"/>
  <mergeCells count="724">
    <mergeCell ref="AB3:AD3"/>
    <mergeCell ref="S4:T4"/>
    <mergeCell ref="U4:V4"/>
    <mergeCell ref="X4:Y4"/>
    <mergeCell ref="Z4:AA4"/>
    <mergeCell ref="AC4:AC7"/>
    <mergeCell ref="I5:I7"/>
    <mergeCell ref="J5:J7"/>
    <mergeCell ref="K5:K7"/>
    <mergeCell ref="L5:L7"/>
    <mergeCell ref="M5:M7"/>
    <mergeCell ref="Z5:AA7"/>
    <mergeCell ref="AB5:AB7"/>
    <mergeCell ref="AD5:AD7"/>
    <mergeCell ref="N5:N7"/>
    <mergeCell ref="O5:O7"/>
    <mergeCell ref="P5:P7"/>
    <mergeCell ref="Q5:Q7"/>
    <mergeCell ref="R5:R7"/>
    <mergeCell ref="S5:T7"/>
    <mergeCell ref="H2:O2"/>
    <mergeCell ref="P2:Q2"/>
    <mergeCell ref="Z8:AA8"/>
    <mergeCell ref="B9:E9"/>
    <mergeCell ref="S9:T9"/>
    <mergeCell ref="U9:V9"/>
    <mergeCell ref="X9:Y9"/>
    <mergeCell ref="Z9:AA9"/>
    <mergeCell ref="B6:C6"/>
    <mergeCell ref="B7:D7"/>
    <mergeCell ref="B8:E8"/>
    <mergeCell ref="S8:T8"/>
    <mergeCell ref="U8:V8"/>
    <mergeCell ref="X8:Y8"/>
    <mergeCell ref="U5:V7"/>
    <mergeCell ref="W5:W7"/>
    <mergeCell ref="X5:Y7"/>
    <mergeCell ref="H5:H7"/>
    <mergeCell ref="D4:E5"/>
    <mergeCell ref="F5:F7"/>
    <mergeCell ref="G5:G7"/>
    <mergeCell ref="B10:E10"/>
    <mergeCell ref="S10:T10"/>
    <mergeCell ref="U10:V10"/>
    <mergeCell ref="X10:Y10"/>
    <mergeCell ref="Z10:AA10"/>
    <mergeCell ref="B11:E11"/>
    <mergeCell ref="S11:T11"/>
    <mergeCell ref="U11:V11"/>
    <mergeCell ref="X11:Y11"/>
    <mergeCell ref="Z11:AA11"/>
    <mergeCell ref="B12:E12"/>
    <mergeCell ref="S12:T12"/>
    <mergeCell ref="U12:V12"/>
    <mergeCell ref="X12:Y12"/>
    <mergeCell ref="Z12:AA12"/>
    <mergeCell ref="B13:E13"/>
    <mergeCell ref="S13:T13"/>
    <mergeCell ref="U13:V13"/>
    <mergeCell ref="X13:Y13"/>
    <mergeCell ref="Z13:AA13"/>
    <mergeCell ref="B14:E14"/>
    <mergeCell ref="S14:T14"/>
    <mergeCell ref="U14:V14"/>
    <mergeCell ref="X14:Y14"/>
    <mergeCell ref="Z14:AA14"/>
    <mergeCell ref="B15:E15"/>
    <mergeCell ref="S15:T15"/>
    <mergeCell ref="U15:V15"/>
    <mergeCell ref="X15:Y15"/>
    <mergeCell ref="Z15:AA15"/>
    <mergeCell ref="B16:E16"/>
    <mergeCell ref="S16:T16"/>
    <mergeCell ref="U16:V16"/>
    <mergeCell ref="X16:Y16"/>
    <mergeCell ref="Z16:AA16"/>
    <mergeCell ref="B17:E17"/>
    <mergeCell ref="S17:T17"/>
    <mergeCell ref="U17:V17"/>
    <mergeCell ref="X17:Y17"/>
    <mergeCell ref="Z17:AA17"/>
    <mergeCell ref="B18:E18"/>
    <mergeCell ref="S18:T18"/>
    <mergeCell ref="U18:V18"/>
    <mergeCell ref="X18:Y18"/>
    <mergeCell ref="Z18:AA18"/>
    <mergeCell ref="B19:E19"/>
    <mergeCell ref="S19:T19"/>
    <mergeCell ref="U19:V19"/>
    <mergeCell ref="X19:Y19"/>
    <mergeCell ref="Z19:AA19"/>
    <mergeCell ref="B20:E20"/>
    <mergeCell ref="S20:T20"/>
    <mergeCell ref="U20:V20"/>
    <mergeCell ref="X20:Y20"/>
    <mergeCell ref="Z20:AA20"/>
    <mergeCell ref="B21:E21"/>
    <mergeCell ref="S21:T21"/>
    <mergeCell ref="U21:V21"/>
    <mergeCell ref="X21:Y21"/>
    <mergeCell ref="Z21:AA21"/>
    <mergeCell ref="B22:E22"/>
    <mergeCell ref="S22:T22"/>
    <mergeCell ref="U22:V22"/>
    <mergeCell ref="X22:Y22"/>
    <mergeCell ref="Z22:AA22"/>
    <mergeCell ref="B23:E23"/>
    <mergeCell ref="S23:T23"/>
    <mergeCell ref="U23:V23"/>
    <mergeCell ref="X23:Y23"/>
    <mergeCell ref="Z23:AA23"/>
    <mergeCell ref="B24:E24"/>
    <mergeCell ref="S24:T24"/>
    <mergeCell ref="U24:V24"/>
    <mergeCell ref="X24:Y24"/>
    <mergeCell ref="Z24:AA24"/>
    <mergeCell ref="B25:E25"/>
    <mergeCell ref="S25:T25"/>
    <mergeCell ref="U25:V25"/>
    <mergeCell ref="X25:Y25"/>
    <mergeCell ref="Z25:AA25"/>
    <mergeCell ref="B26:E26"/>
    <mergeCell ref="S26:T26"/>
    <mergeCell ref="U26:V26"/>
    <mergeCell ref="X26:Y26"/>
    <mergeCell ref="Z26:AA26"/>
    <mergeCell ref="B27:E27"/>
    <mergeCell ref="S27:T27"/>
    <mergeCell ref="U27:V27"/>
    <mergeCell ref="X27:Y27"/>
    <mergeCell ref="Z27:AA27"/>
    <mergeCell ref="B28:E28"/>
    <mergeCell ref="S28:T28"/>
    <mergeCell ref="U28:V28"/>
    <mergeCell ref="X28:Y28"/>
    <mergeCell ref="Z28:AA28"/>
    <mergeCell ref="B29:E29"/>
    <mergeCell ref="S29:T29"/>
    <mergeCell ref="U29:V29"/>
    <mergeCell ref="X29:Y29"/>
    <mergeCell ref="Z29:AA29"/>
    <mergeCell ref="B30:E30"/>
    <mergeCell ref="S30:T30"/>
    <mergeCell ref="U30:V30"/>
    <mergeCell ref="X30:Y30"/>
    <mergeCell ref="Z30:AA30"/>
    <mergeCell ref="B31:E31"/>
    <mergeCell ref="S31:T31"/>
    <mergeCell ref="U31:V31"/>
    <mergeCell ref="X31:Y31"/>
    <mergeCell ref="Z31:AA31"/>
    <mergeCell ref="B32:E32"/>
    <mergeCell ref="S32:T32"/>
    <mergeCell ref="U32:V32"/>
    <mergeCell ref="X32:Y32"/>
    <mergeCell ref="Z32:AA32"/>
    <mergeCell ref="B33:E33"/>
    <mergeCell ref="S33:T33"/>
    <mergeCell ref="U33:V33"/>
    <mergeCell ref="X33:Y33"/>
    <mergeCell ref="Z33:AA33"/>
    <mergeCell ref="B34:E34"/>
    <mergeCell ref="S34:T34"/>
    <mergeCell ref="U34:V34"/>
    <mergeCell ref="X34:Y34"/>
    <mergeCell ref="Z34:AA34"/>
    <mergeCell ref="B35:E35"/>
    <mergeCell ref="S35:T35"/>
    <mergeCell ref="U35:V35"/>
    <mergeCell ref="X35:Y35"/>
    <mergeCell ref="Z35:AA35"/>
    <mergeCell ref="AB46:AD46"/>
    <mergeCell ref="D47:E48"/>
    <mergeCell ref="S47:T47"/>
    <mergeCell ref="U47:V47"/>
    <mergeCell ref="X47:Y47"/>
    <mergeCell ref="Z47:AA47"/>
    <mergeCell ref="F48:F50"/>
    <mergeCell ref="G48:G50"/>
    <mergeCell ref="H48:H50"/>
    <mergeCell ref="I48:I50"/>
    <mergeCell ref="AB48:AB50"/>
    <mergeCell ref="AD48:AD50"/>
    <mergeCell ref="AC47:AC50"/>
    <mergeCell ref="B36:E36"/>
    <mergeCell ref="S36:T36"/>
    <mergeCell ref="U36:V36"/>
    <mergeCell ref="X36:Y36"/>
    <mergeCell ref="Z36:AA36"/>
    <mergeCell ref="B37:E37"/>
    <mergeCell ref="S37:T37"/>
    <mergeCell ref="L48:L50"/>
    <mergeCell ref="M48:M50"/>
    <mergeCell ref="N48:N50"/>
    <mergeCell ref="L45:R45"/>
    <mergeCell ref="U37:V37"/>
    <mergeCell ref="X37:Y37"/>
    <mergeCell ref="Z37:AA37"/>
    <mergeCell ref="B49:C49"/>
    <mergeCell ref="B50:D50"/>
    <mergeCell ref="B51:E51"/>
    <mergeCell ref="S51:T51"/>
    <mergeCell ref="U51:V51"/>
    <mergeCell ref="X51:Y51"/>
    <mergeCell ref="Z51:AA51"/>
    <mergeCell ref="J48:J50"/>
    <mergeCell ref="K48:K50"/>
    <mergeCell ref="Q48:Q50"/>
    <mergeCell ref="R48:R50"/>
    <mergeCell ref="S48:T50"/>
    <mergeCell ref="U48:V50"/>
    <mergeCell ref="W48:W50"/>
    <mergeCell ref="X48:Y50"/>
    <mergeCell ref="Z48:AA50"/>
    <mergeCell ref="O48:O50"/>
    <mergeCell ref="P48:P50"/>
    <mergeCell ref="B52:E52"/>
    <mergeCell ref="S52:T52"/>
    <mergeCell ref="U52:V52"/>
    <mergeCell ref="X52:Y52"/>
    <mergeCell ref="Z52:AA52"/>
    <mergeCell ref="B53:E53"/>
    <mergeCell ref="S53:T53"/>
    <mergeCell ref="U53:V53"/>
    <mergeCell ref="X53:Y53"/>
    <mergeCell ref="Z53:AA53"/>
    <mergeCell ref="B54:E54"/>
    <mergeCell ref="S54:T54"/>
    <mergeCell ref="U54:V54"/>
    <mergeCell ref="X54:Y54"/>
    <mergeCell ref="Z54:AA54"/>
    <mergeCell ref="B55:E55"/>
    <mergeCell ref="S55:T55"/>
    <mergeCell ref="U55:V55"/>
    <mergeCell ref="X55:Y55"/>
    <mergeCell ref="Z55:AA55"/>
    <mergeCell ref="B56:E56"/>
    <mergeCell ref="S56:T56"/>
    <mergeCell ref="U56:V56"/>
    <mergeCell ref="X56:Y56"/>
    <mergeCell ref="Z56:AA56"/>
    <mergeCell ref="B57:E57"/>
    <mergeCell ref="S57:T57"/>
    <mergeCell ref="U57:V57"/>
    <mergeCell ref="X57:Y57"/>
    <mergeCell ref="Z57:AA57"/>
    <mergeCell ref="B58:E58"/>
    <mergeCell ref="S58:T58"/>
    <mergeCell ref="U58:V58"/>
    <mergeCell ref="X58:Y58"/>
    <mergeCell ref="Z58:AA58"/>
    <mergeCell ref="B59:E59"/>
    <mergeCell ref="S59:T59"/>
    <mergeCell ref="U59:V59"/>
    <mergeCell ref="X59:Y59"/>
    <mergeCell ref="Z59:AA59"/>
    <mergeCell ref="B60:E60"/>
    <mergeCell ref="S60:T60"/>
    <mergeCell ref="U60:V60"/>
    <mergeCell ref="X60:Y60"/>
    <mergeCell ref="Z60:AA60"/>
    <mergeCell ref="B61:E61"/>
    <mergeCell ref="S61:T61"/>
    <mergeCell ref="U61:V61"/>
    <mergeCell ref="X61:Y61"/>
    <mergeCell ref="Z61:AA61"/>
    <mergeCell ref="B62:E62"/>
    <mergeCell ref="S62:T62"/>
    <mergeCell ref="U62:V62"/>
    <mergeCell ref="X62:Y62"/>
    <mergeCell ref="Z62:AA62"/>
    <mergeCell ref="B63:E63"/>
    <mergeCell ref="S63:T63"/>
    <mergeCell ref="U63:V63"/>
    <mergeCell ref="X63:Y63"/>
    <mergeCell ref="Z63:AA63"/>
    <mergeCell ref="B64:E64"/>
    <mergeCell ref="S64:T64"/>
    <mergeCell ref="U64:V64"/>
    <mergeCell ref="X64:Y64"/>
    <mergeCell ref="Z64:AA64"/>
    <mergeCell ref="B65:E65"/>
    <mergeCell ref="S65:T65"/>
    <mergeCell ref="U65:V65"/>
    <mergeCell ref="X65:Y65"/>
    <mergeCell ref="Z65:AA65"/>
    <mergeCell ref="B66:E66"/>
    <mergeCell ref="S66:T66"/>
    <mergeCell ref="U66:V66"/>
    <mergeCell ref="X66:Y66"/>
    <mergeCell ref="Z66:AA66"/>
    <mergeCell ref="B67:E67"/>
    <mergeCell ref="S67:T67"/>
    <mergeCell ref="U67:V67"/>
    <mergeCell ref="X67:Y67"/>
    <mergeCell ref="Z67:AA67"/>
    <mergeCell ref="B68:E68"/>
    <mergeCell ref="S68:T68"/>
    <mergeCell ref="U68:V68"/>
    <mergeCell ref="X68:Y68"/>
    <mergeCell ref="Z68:AA68"/>
    <mergeCell ref="B69:E69"/>
    <mergeCell ref="S69:T69"/>
    <mergeCell ref="U69:V69"/>
    <mergeCell ref="X69:Y69"/>
    <mergeCell ref="Z69:AA69"/>
    <mergeCell ref="B70:E70"/>
    <mergeCell ref="S70:T70"/>
    <mergeCell ref="U70:V70"/>
    <mergeCell ref="X70:Y70"/>
    <mergeCell ref="Z70:AA70"/>
    <mergeCell ref="B71:E71"/>
    <mergeCell ref="S71:T71"/>
    <mergeCell ref="U71:V71"/>
    <mergeCell ref="X71:Y71"/>
    <mergeCell ref="Z71:AA71"/>
    <mergeCell ref="B72:E72"/>
    <mergeCell ref="S72:T72"/>
    <mergeCell ref="U72:V72"/>
    <mergeCell ref="X72:Y72"/>
    <mergeCell ref="Z72:AA72"/>
    <mergeCell ref="B73:E73"/>
    <mergeCell ref="S73:T73"/>
    <mergeCell ref="U73:V73"/>
    <mergeCell ref="X73:Y73"/>
    <mergeCell ref="Z73:AA73"/>
    <mergeCell ref="B74:E74"/>
    <mergeCell ref="S74:T74"/>
    <mergeCell ref="U74:V74"/>
    <mergeCell ref="X74:Y74"/>
    <mergeCell ref="Z74:AA74"/>
    <mergeCell ref="B75:E75"/>
    <mergeCell ref="S75:T75"/>
    <mergeCell ref="U75:V75"/>
    <mergeCell ref="X75:Y75"/>
    <mergeCell ref="Z75:AA75"/>
    <mergeCell ref="B76:E76"/>
    <mergeCell ref="S76:T76"/>
    <mergeCell ref="U76:V76"/>
    <mergeCell ref="X76:Y76"/>
    <mergeCell ref="Z76:AA76"/>
    <mergeCell ref="B77:E77"/>
    <mergeCell ref="S77:T77"/>
    <mergeCell ref="U77:V77"/>
    <mergeCell ref="X77:Y77"/>
    <mergeCell ref="Z77:AA77"/>
    <mergeCell ref="B78:E78"/>
    <mergeCell ref="S78:T78"/>
    <mergeCell ref="U78:V78"/>
    <mergeCell ref="X78:Y78"/>
    <mergeCell ref="Z78:AA78"/>
    <mergeCell ref="B79:E79"/>
    <mergeCell ref="S79:T79"/>
    <mergeCell ref="U79:V79"/>
    <mergeCell ref="X79:Y79"/>
    <mergeCell ref="Z79:AA79"/>
    <mergeCell ref="AB90:AB92"/>
    <mergeCell ref="AD90:AD92"/>
    <mergeCell ref="B91:C91"/>
    <mergeCell ref="B92:D92"/>
    <mergeCell ref="AC89:AC92"/>
    <mergeCell ref="O90:O92"/>
    <mergeCell ref="P90:P92"/>
    <mergeCell ref="Q90:Q92"/>
    <mergeCell ref="B80:E80"/>
    <mergeCell ref="S80:T80"/>
    <mergeCell ref="U80:V80"/>
    <mergeCell ref="X80:Y80"/>
    <mergeCell ref="Z80:AA80"/>
    <mergeCell ref="L87:R87"/>
    <mergeCell ref="K90:K92"/>
    <mergeCell ref="L90:L92"/>
    <mergeCell ref="M90:M92"/>
    <mergeCell ref="N90:N92"/>
    <mergeCell ref="AB88:AD88"/>
    <mergeCell ref="D89:E90"/>
    <mergeCell ref="S89:T89"/>
    <mergeCell ref="U89:V89"/>
    <mergeCell ref="X89:Y89"/>
    <mergeCell ref="Z89:AA89"/>
    <mergeCell ref="B93:E93"/>
    <mergeCell ref="S93:T93"/>
    <mergeCell ref="U93:V93"/>
    <mergeCell ref="X93:Y93"/>
    <mergeCell ref="Z93:AA93"/>
    <mergeCell ref="R90:R92"/>
    <mergeCell ref="B94:E94"/>
    <mergeCell ref="S94:T94"/>
    <mergeCell ref="U94:V94"/>
    <mergeCell ref="X94:Y94"/>
    <mergeCell ref="Z94:AA94"/>
    <mergeCell ref="Z90:AA92"/>
    <mergeCell ref="F90:F92"/>
    <mergeCell ref="G90:G92"/>
    <mergeCell ref="H90:H92"/>
    <mergeCell ref="I90:I92"/>
    <mergeCell ref="J90:J92"/>
    <mergeCell ref="S90:T92"/>
    <mergeCell ref="U90:V92"/>
    <mergeCell ref="W90:W92"/>
    <mergeCell ref="X90:Y92"/>
    <mergeCell ref="B95:E95"/>
    <mergeCell ref="S95:T95"/>
    <mergeCell ref="U95:V95"/>
    <mergeCell ref="X95:Y95"/>
    <mergeCell ref="Z95:AA95"/>
    <mergeCell ref="B96:E96"/>
    <mergeCell ref="S96:T96"/>
    <mergeCell ref="U96:V96"/>
    <mergeCell ref="X96:Y96"/>
    <mergeCell ref="Z96:AA96"/>
    <mergeCell ref="B97:E97"/>
    <mergeCell ref="S97:T97"/>
    <mergeCell ref="U97:V97"/>
    <mergeCell ref="X97:Y97"/>
    <mergeCell ref="Z97:AA97"/>
    <mergeCell ref="B98:E98"/>
    <mergeCell ref="S98:T98"/>
    <mergeCell ref="U98:V98"/>
    <mergeCell ref="X98:Y98"/>
    <mergeCell ref="Z98:AA98"/>
    <mergeCell ref="B99:E99"/>
    <mergeCell ref="S99:T99"/>
    <mergeCell ref="U99:V99"/>
    <mergeCell ref="X99:Y99"/>
    <mergeCell ref="Z99:AA99"/>
    <mergeCell ref="B100:E100"/>
    <mergeCell ref="S100:T100"/>
    <mergeCell ref="U100:V100"/>
    <mergeCell ref="X100:Y100"/>
    <mergeCell ref="Z100:AA100"/>
    <mergeCell ref="B101:E101"/>
    <mergeCell ref="S101:T101"/>
    <mergeCell ref="U101:V101"/>
    <mergeCell ref="X101:Y101"/>
    <mergeCell ref="Z101:AA101"/>
    <mergeCell ref="B102:E102"/>
    <mergeCell ref="S102:T102"/>
    <mergeCell ref="U102:V102"/>
    <mergeCell ref="X102:Y102"/>
    <mergeCell ref="Z102:AA102"/>
    <mergeCell ref="B103:E103"/>
    <mergeCell ref="S103:T103"/>
    <mergeCell ref="U103:V103"/>
    <mergeCell ref="X103:Y103"/>
    <mergeCell ref="Z103:AA103"/>
    <mergeCell ref="B104:E104"/>
    <mergeCell ref="S104:T104"/>
    <mergeCell ref="U104:V104"/>
    <mergeCell ref="X104:Y104"/>
    <mergeCell ref="Z104:AA104"/>
    <mergeCell ref="B105:E105"/>
    <mergeCell ref="S105:T105"/>
    <mergeCell ref="U105:V105"/>
    <mergeCell ref="X105:Y105"/>
    <mergeCell ref="Z105:AA105"/>
    <mergeCell ref="B106:E106"/>
    <mergeCell ref="S106:T106"/>
    <mergeCell ref="U106:V106"/>
    <mergeCell ref="X106:Y106"/>
    <mergeCell ref="Z106:AA106"/>
    <mergeCell ref="B107:E107"/>
    <mergeCell ref="S107:T107"/>
    <mergeCell ref="U107:V107"/>
    <mergeCell ref="X107:Y107"/>
    <mergeCell ref="Z107:AA107"/>
    <mergeCell ref="B108:E108"/>
    <mergeCell ref="S108:T108"/>
    <mergeCell ref="U108:V108"/>
    <mergeCell ref="X108:Y108"/>
    <mergeCell ref="Z108:AA108"/>
    <mergeCell ref="B109:E109"/>
    <mergeCell ref="S109:T109"/>
    <mergeCell ref="U109:V109"/>
    <mergeCell ref="X109:Y109"/>
    <mergeCell ref="Z109:AA109"/>
    <mergeCell ref="B110:E110"/>
    <mergeCell ref="S110:T110"/>
    <mergeCell ref="U110:V110"/>
    <mergeCell ref="X110:Y110"/>
    <mergeCell ref="Z110:AA110"/>
    <mergeCell ref="B111:E111"/>
    <mergeCell ref="S111:T111"/>
    <mergeCell ref="U111:V111"/>
    <mergeCell ref="X111:Y111"/>
    <mergeCell ref="Z111:AA111"/>
    <mergeCell ref="B112:E112"/>
    <mergeCell ref="S112:T112"/>
    <mergeCell ref="U112:V112"/>
    <mergeCell ref="X112:Y112"/>
    <mergeCell ref="Z112:AA112"/>
    <mergeCell ref="B113:E113"/>
    <mergeCell ref="S113:T113"/>
    <mergeCell ref="U113:V113"/>
    <mergeCell ref="X113:Y113"/>
    <mergeCell ref="Z113:AA113"/>
    <mergeCell ref="B114:E114"/>
    <mergeCell ref="S114:T114"/>
    <mergeCell ref="U114:V114"/>
    <mergeCell ref="X114:Y114"/>
    <mergeCell ref="Z114:AA114"/>
    <mergeCell ref="B115:E115"/>
    <mergeCell ref="S115:T115"/>
    <mergeCell ref="U115:V115"/>
    <mergeCell ref="X115:Y115"/>
    <mergeCell ref="Z115:AA115"/>
    <mergeCell ref="B116:E116"/>
    <mergeCell ref="S116:T116"/>
    <mergeCell ref="U116:V116"/>
    <mergeCell ref="X116:Y116"/>
    <mergeCell ref="Z116:AA116"/>
    <mergeCell ref="B117:E117"/>
    <mergeCell ref="S117:T117"/>
    <mergeCell ref="U117:V117"/>
    <mergeCell ref="X117:Y117"/>
    <mergeCell ref="Z117:AA117"/>
    <mergeCell ref="B118:E118"/>
    <mergeCell ref="S118:T118"/>
    <mergeCell ref="U118:V118"/>
    <mergeCell ref="X118:Y118"/>
    <mergeCell ref="Z118:AA118"/>
    <mergeCell ref="B119:E119"/>
    <mergeCell ref="S119:T119"/>
    <mergeCell ref="U119:V119"/>
    <mergeCell ref="X119:Y119"/>
    <mergeCell ref="Z119:AA119"/>
    <mergeCell ref="B120:E120"/>
    <mergeCell ref="S120:T120"/>
    <mergeCell ref="U120:V120"/>
    <mergeCell ref="X120:Y120"/>
    <mergeCell ref="Z120:AA120"/>
    <mergeCell ref="B121:E121"/>
    <mergeCell ref="S121:T121"/>
    <mergeCell ref="U121:V121"/>
    <mergeCell ref="X121:Y121"/>
    <mergeCell ref="Z121:AA121"/>
    <mergeCell ref="AC131:AC134"/>
    <mergeCell ref="O132:O134"/>
    <mergeCell ref="P132:P134"/>
    <mergeCell ref="Q132:Q134"/>
    <mergeCell ref="B122:E122"/>
    <mergeCell ref="S122:T122"/>
    <mergeCell ref="U122:V122"/>
    <mergeCell ref="X122:Y122"/>
    <mergeCell ref="Z122:AA122"/>
    <mergeCell ref="L129:R129"/>
    <mergeCell ref="K132:K134"/>
    <mergeCell ref="L132:L134"/>
    <mergeCell ref="M132:M134"/>
    <mergeCell ref="N132:N134"/>
    <mergeCell ref="AB130:AD130"/>
    <mergeCell ref="D131:E132"/>
    <mergeCell ref="S131:T131"/>
    <mergeCell ref="U131:V131"/>
    <mergeCell ref="X131:Y131"/>
    <mergeCell ref="Z131:AA131"/>
    <mergeCell ref="S132:T134"/>
    <mergeCell ref="U132:V134"/>
    <mergeCell ref="W132:W134"/>
    <mergeCell ref="X132:Y134"/>
    <mergeCell ref="Z132:AA134"/>
    <mergeCell ref="F132:F134"/>
    <mergeCell ref="G132:G134"/>
    <mergeCell ref="H132:H134"/>
    <mergeCell ref="I132:I134"/>
    <mergeCell ref="J132:J134"/>
    <mergeCell ref="AB132:AB134"/>
    <mergeCell ref="AD132:AD134"/>
    <mergeCell ref="B133:C133"/>
    <mergeCell ref="B134:D134"/>
    <mergeCell ref="B135:E135"/>
    <mergeCell ref="S135:T135"/>
    <mergeCell ref="U135:V135"/>
    <mergeCell ref="X135:Y135"/>
    <mergeCell ref="Z135:AA135"/>
    <mergeCell ref="R132:R134"/>
    <mergeCell ref="B136:E136"/>
    <mergeCell ref="S136:T136"/>
    <mergeCell ref="U136:V136"/>
    <mergeCell ref="X136:Y136"/>
    <mergeCell ref="Z136:AA136"/>
    <mergeCell ref="B137:E137"/>
    <mergeCell ref="S137:T137"/>
    <mergeCell ref="U137:V137"/>
    <mergeCell ref="X137:Y137"/>
    <mergeCell ref="Z137:AA137"/>
    <mergeCell ref="B138:E138"/>
    <mergeCell ref="S138:T138"/>
    <mergeCell ref="U138:V138"/>
    <mergeCell ref="X138:Y138"/>
    <mergeCell ref="Z138:AA138"/>
    <mergeCell ref="B139:E139"/>
    <mergeCell ref="S139:T139"/>
    <mergeCell ref="U139:V139"/>
    <mergeCell ref="X139:Y139"/>
    <mergeCell ref="Z139:AA139"/>
    <mergeCell ref="B140:E140"/>
    <mergeCell ref="S140:T140"/>
    <mergeCell ref="U140:V140"/>
    <mergeCell ref="X140:Y140"/>
    <mergeCell ref="Z140:AA140"/>
    <mergeCell ref="B141:E141"/>
    <mergeCell ref="S141:T141"/>
    <mergeCell ref="U141:V141"/>
    <mergeCell ref="X141:Y141"/>
    <mergeCell ref="Z141:AA141"/>
    <mergeCell ref="B142:E142"/>
    <mergeCell ref="S142:T142"/>
    <mergeCell ref="U142:V142"/>
    <mergeCell ref="X142:Y142"/>
    <mergeCell ref="Z142:AA142"/>
    <mergeCell ref="B143:E143"/>
    <mergeCell ref="S143:T143"/>
    <mergeCell ref="U143:V143"/>
    <mergeCell ref="X143:Y143"/>
    <mergeCell ref="Z143:AA143"/>
    <mergeCell ref="B144:E144"/>
    <mergeCell ref="S144:T144"/>
    <mergeCell ref="U144:V144"/>
    <mergeCell ref="X144:Y144"/>
    <mergeCell ref="Z144:AA144"/>
    <mergeCell ref="B145:E145"/>
    <mergeCell ref="S145:T145"/>
    <mergeCell ref="U145:V145"/>
    <mergeCell ref="X145:Y145"/>
    <mergeCell ref="Z145:AA145"/>
    <mergeCell ref="B146:E146"/>
    <mergeCell ref="S146:T146"/>
    <mergeCell ref="U146:V146"/>
    <mergeCell ref="X146:Y146"/>
    <mergeCell ref="Z146:AA146"/>
    <mergeCell ref="B147:E147"/>
    <mergeCell ref="S147:T147"/>
    <mergeCell ref="U147:V147"/>
    <mergeCell ref="X147:Y147"/>
    <mergeCell ref="Z147:AA147"/>
    <mergeCell ref="B148:E148"/>
    <mergeCell ref="S148:T148"/>
    <mergeCell ref="U148:V148"/>
    <mergeCell ref="X148:Y148"/>
    <mergeCell ref="Z148:AA148"/>
    <mergeCell ref="B149:E149"/>
    <mergeCell ref="S149:T149"/>
    <mergeCell ref="U149:V149"/>
    <mergeCell ref="X149:Y149"/>
    <mergeCell ref="Z149:AA149"/>
    <mergeCell ref="B150:E150"/>
    <mergeCell ref="S150:T150"/>
    <mergeCell ref="U150:V150"/>
    <mergeCell ref="X150:Y150"/>
    <mergeCell ref="Z150:AA150"/>
    <mergeCell ref="B151:E151"/>
    <mergeCell ref="S151:T151"/>
    <mergeCell ref="U151:V151"/>
    <mergeCell ref="X151:Y151"/>
    <mergeCell ref="Z151:AA151"/>
    <mergeCell ref="B152:E152"/>
    <mergeCell ref="S152:T152"/>
    <mergeCell ref="U152:V152"/>
    <mergeCell ref="X152:Y152"/>
    <mergeCell ref="Z152:AA152"/>
    <mergeCell ref="B153:E153"/>
    <mergeCell ref="S153:T153"/>
    <mergeCell ref="U153:V153"/>
    <mergeCell ref="X153:Y153"/>
    <mergeCell ref="Z153:AA153"/>
    <mergeCell ref="B154:E154"/>
    <mergeCell ref="S154:T154"/>
    <mergeCell ref="U154:V154"/>
    <mergeCell ref="X154:Y154"/>
    <mergeCell ref="Z154:AA154"/>
    <mergeCell ref="B155:E155"/>
    <mergeCell ref="S155:T155"/>
    <mergeCell ref="U155:V155"/>
    <mergeCell ref="X155:Y155"/>
    <mergeCell ref="Z155:AA155"/>
    <mergeCell ref="S156:T156"/>
    <mergeCell ref="U156:V156"/>
    <mergeCell ref="X156:Y156"/>
    <mergeCell ref="Z156:AA156"/>
    <mergeCell ref="B157:E157"/>
    <mergeCell ref="S157:T157"/>
    <mergeCell ref="U157:V157"/>
    <mergeCell ref="X157:Y157"/>
    <mergeCell ref="Z157:AA157"/>
    <mergeCell ref="B164:E164"/>
    <mergeCell ref="S164:T164"/>
    <mergeCell ref="U164:V164"/>
    <mergeCell ref="X164:Y164"/>
    <mergeCell ref="Z164:AA164"/>
    <mergeCell ref="B160:E160"/>
    <mergeCell ref="S160:T160"/>
    <mergeCell ref="U160:V160"/>
    <mergeCell ref="X160:Y160"/>
    <mergeCell ref="Z160:AA160"/>
    <mergeCell ref="B161:E161"/>
    <mergeCell ref="S161:T161"/>
    <mergeCell ref="U161:V161"/>
    <mergeCell ref="X161:Y161"/>
    <mergeCell ref="Z161:AA161"/>
    <mergeCell ref="AG47:AN48"/>
    <mergeCell ref="AG89:AN90"/>
    <mergeCell ref="AG131:AN132"/>
    <mergeCell ref="B162:E162"/>
    <mergeCell ref="S162:T162"/>
    <mergeCell ref="U162:V162"/>
    <mergeCell ref="X162:Y162"/>
    <mergeCell ref="Z162:AA162"/>
    <mergeCell ref="B163:E163"/>
    <mergeCell ref="S163:T163"/>
    <mergeCell ref="U163:V163"/>
    <mergeCell ref="X163:Y163"/>
    <mergeCell ref="Z163:AA163"/>
    <mergeCell ref="B158:E158"/>
    <mergeCell ref="S158:T158"/>
    <mergeCell ref="U158:V158"/>
    <mergeCell ref="X158:Y158"/>
    <mergeCell ref="Z158:AA158"/>
    <mergeCell ref="B159:E159"/>
    <mergeCell ref="S159:T159"/>
    <mergeCell ref="U159:V159"/>
    <mergeCell ref="X159:Y159"/>
    <mergeCell ref="Z159:AA159"/>
    <mergeCell ref="B156:E156"/>
  </mergeCells>
  <phoneticPr fontId="20"/>
  <conditionalFormatting sqref="F5:F7">
    <cfRule type="expression" dxfId="38" priority="5" stopIfTrue="1">
      <formula>#REF!&lt;&gt;""</formula>
    </cfRule>
  </conditionalFormatting>
  <conditionalFormatting sqref="AH51:BA79">
    <cfRule type="cellIs" dxfId="37" priority="3" stopIfTrue="1" operator="equal">
      <formula>"不一致"</formula>
    </cfRule>
  </conditionalFormatting>
  <conditionalFormatting sqref="AH93:BA121">
    <cfRule type="cellIs" dxfId="36" priority="2" stopIfTrue="1" operator="equal">
      <formula>"不一致"</formula>
    </cfRule>
  </conditionalFormatting>
  <conditionalFormatting sqref="AH135:BA163">
    <cfRule type="cellIs" dxfId="35" priority="1" stopIfTrue="1" operator="equal">
      <formula>"不一致"</formula>
    </cfRule>
  </conditionalFormatting>
  <conditionalFormatting sqref="A129:AE169">
    <cfRule type="expression" dxfId="34" priority="22" stopIfTrue="1">
      <formula>$P$2=#REF!</formula>
    </cfRule>
  </conditionalFormatting>
  <pageMargins left="0.27559055118110237" right="0.31496062992125984" top="0.27559055118110237" bottom="0.23622047244094491" header="0.51181102362204722" footer="0.19685039370078741"/>
  <pageSetup paperSize="9" scale="64" orientation="landscape" r:id="rId1"/>
  <headerFooter alignWithMargins="0"/>
  <rowBreaks count="3" manualBreakCount="3">
    <brk id="43" max="26" man="1"/>
    <brk id="85" max="26" man="1"/>
    <brk id="128"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indexed="13"/>
  </sheetPr>
  <dimension ref="A2:AD233"/>
  <sheetViews>
    <sheetView view="pageBreakPreview" zoomScale="85" zoomScaleNormal="75" zoomScaleSheetLayoutView="85" workbookViewId="0">
      <selection activeCell="E4" sqref="E4:F4"/>
    </sheetView>
  </sheetViews>
  <sheetFormatPr defaultRowHeight="15.95" customHeight="1" x14ac:dyDescent="0.15"/>
  <cols>
    <col min="1" max="1" width="1.25" style="108" customWidth="1"/>
    <col min="2" max="2" width="3" style="108" customWidth="1"/>
    <col min="3" max="3" width="13.5" style="107" customWidth="1"/>
    <col min="4" max="4" width="7.875" style="107" customWidth="1"/>
    <col min="5" max="5" width="7.875" style="108" customWidth="1"/>
    <col min="6" max="6" width="19.5" style="108" customWidth="1"/>
    <col min="7" max="7" width="6.75" style="108" customWidth="1"/>
    <col min="8" max="8" width="29" style="108" customWidth="1"/>
    <col min="9" max="9" width="11.875" style="108" customWidth="1"/>
    <col min="10" max="10" width="13.25" style="108" customWidth="1"/>
    <col min="11" max="11" width="4.125" style="108" customWidth="1"/>
    <col min="12" max="12" width="3.625" style="108" customWidth="1"/>
    <col min="13" max="13" width="4.125" style="108" customWidth="1"/>
    <col min="14" max="14" width="3.625" style="108" customWidth="1"/>
    <col min="15" max="15" width="4.125" style="108" customWidth="1"/>
    <col min="16" max="16" width="3.625" style="108" customWidth="1"/>
    <col min="17" max="17" width="4.125" style="108" customWidth="1"/>
    <col min="18" max="19" width="3.625" style="108" customWidth="1"/>
    <col min="20" max="20" width="4.125" style="108" customWidth="1"/>
    <col min="21" max="21" width="6.5" style="108" customWidth="1"/>
    <col min="22" max="22" width="9" style="108"/>
    <col min="23" max="23" width="3.25" style="108" hidden="1" customWidth="1"/>
    <col min="24" max="25" width="9" style="108" hidden="1" customWidth="1"/>
    <col min="26" max="27" width="9" style="298" hidden="1" customWidth="1"/>
    <col min="28" max="29" width="4.375" style="298" hidden="1" customWidth="1"/>
    <col min="30" max="30" width="9" style="298" hidden="1" customWidth="1"/>
    <col min="31" max="16384" width="9" style="108"/>
  </cols>
  <sheetData>
    <row r="2" spans="1:30" s="86" customFormat="1" ht="20.25" customHeight="1" x14ac:dyDescent="0.15">
      <c r="A2" s="108"/>
      <c r="B2" s="108"/>
      <c r="C2" s="86" t="s">
        <v>115</v>
      </c>
      <c r="G2" s="87"/>
      <c r="H2" s="87"/>
      <c r="I2" s="108"/>
      <c r="J2" s="108"/>
      <c r="K2" s="108"/>
      <c r="L2" s="108"/>
      <c r="M2" s="108"/>
      <c r="N2" s="108"/>
      <c r="O2" s="108"/>
      <c r="P2" s="108"/>
      <c r="Q2" s="108"/>
      <c r="R2" s="108"/>
      <c r="S2" s="108"/>
      <c r="T2" s="162" t="s">
        <v>270</v>
      </c>
      <c r="U2" s="222">
        <v>1</v>
      </c>
      <c r="W2" s="108">
        <v>1</v>
      </c>
      <c r="X2" s="108" t="s">
        <v>144</v>
      </c>
      <c r="Y2" s="108" t="s">
        <v>207</v>
      </c>
      <c r="Z2" s="299"/>
      <c r="AA2" s="299"/>
      <c r="AB2" s="299"/>
      <c r="AC2" s="299"/>
      <c r="AD2" s="299"/>
    </row>
    <row r="3" spans="1:30" s="86" customFormat="1" ht="28.5" thickBot="1" x14ac:dyDescent="0.2">
      <c r="A3" s="108"/>
      <c r="B3" s="753" t="s">
        <v>116</v>
      </c>
      <c r="C3" s="753"/>
      <c r="D3" s="753"/>
      <c r="E3" s="753"/>
      <c r="F3" s="753"/>
      <c r="G3" s="753"/>
      <c r="H3" s="753"/>
      <c r="I3" s="753"/>
      <c r="J3" s="754" t="s">
        <v>272</v>
      </c>
      <c r="K3" s="754"/>
      <c r="L3" s="754"/>
      <c r="M3" s="754"/>
      <c r="N3" s="754"/>
      <c r="O3" s="754"/>
      <c r="P3" s="754"/>
      <c r="Q3" s="754"/>
      <c r="R3" s="754"/>
      <c r="S3" s="754"/>
      <c r="T3" s="754"/>
      <c r="U3" s="754"/>
      <c r="W3" s="108">
        <v>2</v>
      </c>
      <c r="X3" s="108" t="s">
        <v>191</v>
      </c>
      <c r="Y3" s="108" t="s">
        <v>208</v>
      </c>
      <c r="Z3" s="299"/>
      <c r="AA3" s="299"/>
      <c r="AB3" s="299"/>
      <c r="AC3" s="299"/>
      <c r="AD3" s="299"/>
    </row>
    <row r="4" spans="1:30" ht="23.25" customHeight="1" thickBot="1" x14ac:dyDescent="0.2">
      <c r="D4" s="221" t="s">
        <v>257</v>
      </c>
      <c r="E4" s="785"/>
      <c r="F4" s="785"/>
      <c r="G4" s="89" t="s">
        <v>258</v>
      </c>
      <c r="H4" s="88"/>
      <c r="L4" s="217" t="s">
        <v>260</v>
      </c>
      <c r="M4" s="340"/>
      <c r="N4" s="223" t="s">
        <v>247</v>
      </c>
      <c r="O4" s="340"/>
      <c r="P4" s="223" t="s">
        <v>254</v>
      </c>
      <c r="Q4" s="223" t="s">
        <v>218</v>
      </c>
      <c r="R4" s="340"/>
      <c r="S4" s="223" t="s">
        <v>247</v>
      </c>
      <c r="T4" s="340"/>
      <c r="U4" s="223" t="s">
        <v>259</v>
      </c>
      <c r="W4" s="108">
        <v>3</v>
      </c>
      <c r="X4" s="108" t="s">
        <v>146</v>
      </c>
      <c r="Y4" s="108" t="s">
        <v>165</v>
      </c>
      <c r="Z4" s="301">
        <f>$E$4</f>
        <v>0</v>
      </c>
      <c r="AA4" s="302">
        <f>C7</f>
        <v>0</v>
      </c>
      <c r="AB4" s="302">
        <f>D7</f>
        <v>0</v>
      </c>
      <c r="AC4" s="302">
        <f>E7</f>
        <v>0</v>
      </c>
      <c r="AD4" s="295" t="str">
        <f>S7</f>
        <v/>
      </c>
    </row>
    <row r="5" spans="1:30" ht="18" customHeight="1" x14ac:dyDescent="0.15">
      <c r="B5" s="773" t="s">
        <v>256</v>
      </c>
      <c r="C5" s="786" t="s">
        <v>253</v>
      </c>
      <c r="D5" s="218" t="s">
        <v>266</v>
      </c>
      <c r="E5" s="218" t="s">
        <v>251</v>
      </c>
      <c r="F5" s="788" t="s">
        <v>117</v>
      </c>
      <c r="G5" s="706" t="s">
        <v>118</v>
      </c>
      <c r="H5" s="707"/>
      <c r="I5" s="91" t="s">
        <v>119</v>
      </c>
      <c r="J5" s="91" t="s">
        <v>264</v>
      </c>
      <c r="K5" s="706" t="s">
        <v>120</v>
      </c>
      <c r="L5" s="767"/>
      <c r="M5" s="767"/>
      <c r="N5" s="707"/>
      <c r="O5" s="706" t="s">
        <v>255</v>
      </c>
      <c r="P5" s="767"/>
      <c r="Q5" s="767"/>
      <c r="R5" s="707"/>
      <c r="S5" s="706" t="s">
        <v>262</v>
      </c>
      <c r="T5" s="767"/>
      <c r="U5" s="768"/>
      <c r="W5" s="108">
        <v>4</v>
      </c>
      <c r="X5" s="108" t="s">
        <v>147</v>
      </c>
      <c r="Y5" s="108" t="s">
        <v>166</v>
      </c>
      <c r="Z5" s="303">
        <f>$E$4</f>
        <v>0</v>
      </c>
      <c r="AA5" s="300">
        <f>C12</f>
        <v>0</v>
      </c>
      <c r="AB5" s="300">
        <f>D12</f>
        <v>0</v>
      </c>
      <c r="AC5" s="300">
        <f>E12</f>
        <v>0</v>
      </c>
      <c r="AD5" s="296" t="str">
        <f>S12</f>
        <v/>
      </c>
    </row>
    <row r="6" spans="1:30" ht="18" customHeight="1" thickBot="1" x14ac:dyDescent="0.2">
      <c r="B6" s="775"/>
      <c r="C6" s="787"/>
      <c r="D6" s="219" t="s">
        <v>250</v>
      </c>
      <c r="E6" s="219" t="s">
        <v>252</v>
      </c>
      <c r="F6" s="789"/>
      <c r="G6" s="769"/>
      <c r="H6" s="771"/>
      <c r="I6" s="92" t="s">
        <v>121</v>
      </c>
      <c r="J6" s="92" t="s">
        <v>265</v>
      </c>
      <c r="K6" s="769"/>
      <c r="L6" s="770"/>
      <c r="M6" s="770"/>
      <c r="N6" s="771"/>
      <c r="O6" s="769"/>
      <c r="P6" s="770"/>
      <c r="Q6" s="770"/>
      <c r="R6" s="771"/>
      <c r="S6" s="769" t="s">
        <v>263</v>
      </c>
      <c r="T6" s="770"/>
      <c r="U6" s="772"/>
      <c r="W6" s="108">
        <v>5</v>
      </c>
      <c r="X6" s="108" t="s">
        <v>175</v>
      </c>
      <c r="Y6" s="108" t="s">
        <v>183</v>
      </c>
      <c r="Z6" s="303">
        <f>$E$4</f>
        <v>0</v>
      </c>
      <c r="AA6" s="300">
        <f>C17</f>
        <v>0</v>
      </c>
      <c r="AB6" s="300">
        <f>D17</f>
        <v>0</v>
      </c>
      <c r="AC6" s="300">
        <f>E17</f>
        <v>0</v>
      </c>
      <c r="AD6" s="296" t="str">
        <f>S17</f>
        <v/>
      </c>
    </row>
    <row r="7" spans="1:30" ht="24" customHeight="1" thickBot="1" x14ac:dyDescent="0.2">
      <c r="B7" s="773">
        <v>1</v>
      </c>
      <c r="C7" s="776"/>
      <c r="D7" s="776"/>
      <c r="E7" s="776"/>
      <c r="F7" s="330"/>
      <c r="G7" s="779"/>
      <c r="H7" s="780"/>
      <c r="I7" s="330"/>
      <c r="J7" s="331"/>
      <c r="K7" s="332"/>
      <c r="L7" s="241" t="s">
        <v>247</v>
      </c>
      <c r="M7" s="336"/>
      <c r="N7" s="242" t="s">
        <v>254</v>
      </c>
      <c r="O7" s="332"/>
      <c r="P7" s="241" t="s">
        <v>247</v>
      </c>
      <c r="Q7" s="336"/>
      <c r="R7" s="242" t="s">
        <v>254</v>
      </c>
      <c r="S7" s="758" t="str">
        <f>IF(SUM(J7:J11)=0,"",SUM(J7:J11))</f>
        <v/>
      </c>
      <c r="T7" s="759"/>
      <c r="U7" s="760"/>
      <c r="W7" s="108">
        <v>6</v>
      </c>
      <c r="X7" s="108" t="s">
        <v>148</v>
      </c>
      <c r="Y7" s="108" t="s">
        <v>184</v>
      </c>
      <c r="Z7" s="304">
        <f>$E$4</f>
        <v>0</v>
      </c>
      <c r="AA7" s="305">
        <f>C22</f>
        <v>0</v>
      </c>
      <c r="AB7" s="305">
        <f>D22</f>
        <v>0</v>
      </c>
      <c r="AC7" s="305">
        <f>E22</f>
        <v>0</v>
      </c>
      <c r="AD7" s="297" t="str">
        <f>S22</f>
        <v/>
      </c>
    </row>
    <row r="8" spans="1:30" ht="24" customHeight="1" x14ac:dyDescent="0.15">
      <c r="B8" s="774"/>
      <c r="C8" s="777"/>
      <c r="D8" s="777"/>
      <c r="E8" s="777"/>
      <c r="F8" s="333"/>
      <c r="G8" s="781"/>
      <c r="H8" s="782"/>
      <c r="I8" s="333"/>
      <c r="J8" s="334"/>
      <c r="K8" s="335"/>
      <c r="L8" s="243" t="s">
        <v>247</v>
      </c>
      <c r="M8" s="337"/>
      <c r="N8" s="244" t="s">
        <v>254</v>
      </c>
      <c r="O8" s="335"/>
      <c r="P8" s="243" t="s">
        <v>247</v>
      </c>
      <c r="Q8" s="337"/>
      <c r="R8" s="244" t="s">
        <v>254</v>
      </c>
      <c r="S8" s="761"/>
      <c r="T8" s="762"/>
      <c r="U8" s="763"/>
      <c r="W8" s="108">
        <v>7</v>
      </c>
      <c r="X8" s="108" t="s">
        <v>149</v>
      </c>
      <c r="Y8" s="108" t="s">
        <v>185</v>
      </c>
      <c r="Z8" s="301">
        <f>$E$33</f>
        <v>0</v>
      </c>
      <c r="AA8" s="302">
        <f>C36</f>
        <v>0</v>
      </c>
      <c r="AB8" s="302">
        <f>D36</f>
        <v>0</v>
      </c>
      <c r="AC8" s="302">
        <f>E36</f>
        <v>0</v>
      </c>
      <c r="AD8" s="295" t="str">
        <f>S36</f>
        <v/>
      </c>
    </row>
    <row r="9" spans="1:30" ht="23.25" customHeight="1" x14ac:dyDescent="0.15">
      <c r="B9" s="774"/>
      <c r="C9" s="777"/>
      <c r="D9" s="777"/>
      <c r="E9" s="777"/>
      <c r="F9" s="333"/>
      <c r="G9" s="781"/>
      <c r="H9" s="782"/>
      <c r="I9" s="333"/>
      <c r="J9" s="334"/>
      <c r="K9" s="335"/>
      <c r="L9" s="243" t="s">
        <v>247</v>
      </c>
      <c r="M9" s="337"/>
      <c r="N9" s="244" t="s">
        <v>254</v>
      </c>
      <c r="O9" s="335"/>
      <c r="P9" s="243" t="s">
        <v>247</v>
      </c>
      <c r="Q9" s="337"/>
      <c r="R9" s="244" t="s">
        <v>254</v>
      </c>
      <c r="S9" s="761"/>
      <c r="T9" s="762"/>
      <c r="U9" s="763"/>
      <c r="W9" s="108">
        <v>8</v>
      </c>
      <c r="X9" s="108" t="s">
        <v>150</v>
      </c>
      <c r="Y9" s="108" t="s">
        <v>186</v>
      </c>
      <c r="Z9" s="303">
        <f>$E$33</f>
        <v>0</v>
      </c>
      <c r="AA9" s="300">
        <f>C41</f>
        <v>0</v>
      </c>
      <c r="AB9" s="300">
        <f>D41</f>
        <v>0</v>
      </c>
      <c r="AC9" s="300">
        <f>E41</f>
        <v>0</v>
      </c>
      <c r="AD9" s="296" t="str">
        <f>S41</f>
        <v/>
      </c>
    </row>
    <row r="10" spans="1:30" ht="24" customHeight="1" x14ac:dyDescent="0.15">
      <c r="B10" s="774"/>
      <c r="C10" s="777"/>
      <c r="D10" s="777"/>
      <c r="E10" s="777"/>
      <c r="F10" s="333"/>
      <c r="G10" s="781"/>
      <c r="H10" s="782"/>
      <c r="I10" s="333"/>
      <c r="J10" s="334"/>
      <c r="K10" s="335"/>
      <c r="L10" s="243" t="s">
        <v>247</v>
      </c>
      <c r="M10" s="337"/>
      <c r="N10" s="244" t="s">
        <v>254</v>
      </c>
      <c r="O10" s="335"/>
      <c r="P10" s="243" t="s">
        <v>247</v>
      </c>
      <c r="Q10" s="337"/>
      <c r="R10" s="244" t="s">
        <v>254</v>
      </c>
      <c r="S10" s="761"/>
      <c r="T10" s="762"/>
      <c r="U10" s="763"/>
      <c r="W10" s="108">
        <v>9</v>
      </c>
      <c r="X10" s="108" t="s">
        <v>151</v>
      </c>
      <c r="Y10" s="108" t="s">
        <v>187</v>
      </c>
      <c r="Z10" s="303">
        <f>$E$33</f>
        <v>0</v>
      </c>
      <c r="AA10" s="300">
        <f>C46</f>
        <v>0</v>
      </c>
      <c r="AB10" s="300">
        <f>D46</f>
        <v>0</v>
      </c>
      <c r="AC10" s="300">
        <f>E46</f>
        <v>0</v>
      </c>
      <c r="AD10" s="296" t="str">
        <f>S46</f>
        <v/>
      </c>
    </row>
    <row r="11" spans="1:30" ht="24" customHeight="1" thickBot="1" x14ac:dyDescent="0.2">
      <c r="B11" s="775"/>
      <c r="C11" s="778"/>
      <c r="D11" s="778"/>
      <c r="E11" s="778"/>
      <c r="F11" s="220" t="s">
        <v>261</v>
      </c>
      <c r="G11" s="338"/>
      <c r="H11" s="792" t="s">
        <v>268</v>
      </c>
      <c r="I11" s="793"/>
      <c r="J11" s="339"/>
      <c r="K11" s="794"/>
      <c r="L11" s="795"/>
      <c r="M11" s="795"/>
      <c r="N11" s="795"/>
      <c r="O11" s="795"/>
      <c r="P11" s="795"/>
      <c r="Q11" s="795"/>
      <c r="R11" s="796"/>
      <c r="S11" s="764"/>
      <c r="T11" s="765"/>
      <c r="U11" s="766"/>
      <c r="W11" s="108">
        <v>10</v>
      </c>
      <c r="X11" s="108" t="s">
        <v>152</v>
      </c>
      <c r="Y11" s="108" t="s">
        <v>188</v>
      </c>
      <c r="Z11" s="304">
        <f>$E$33</f>
        <v>0</v>
      </c>
      <c r="AA11" s="305">
        <f>C51</f>
        <v>0</v>
      </c>
      <c r="AB11" s="305">
        <f>D51</f>
        <v>0</v>
      </c>
      <c r="AC11" s="305">
        <f>E51</f>
        <v>0</v>
      </c>
      <c r="AD11" s="297" t="str">
        <f>S51</f>
        <v/>
      </c>
    </row>
    <row r="12" spans="1:30" ht="24" customHeight="1" x14ac:dyDescent="0.15">
      <c r="B12" s="773">
        <v>2</v>
      </c>
      <c r="C12" s="776"/>
      <c r="D12" s="776"/>
      <c r="E12" s="776"/>
      <c r="F12" s="330"/>
      <c r="G12" s="779"/>
      <c r="H12" s="780"/>
      <c r="I12" s="330"/>
      <c r="J12" s="331"/>
      <c r="K12" s="332"/>
      <c r="L12" s="241" t="s">
        <v>247</v>
      </c>
      <c r="M12" s="336"/>
      <c r="N12" s="242" t="s">
        <v>254</v>
      </c>
      <c r="O12" s="332"/>
      <c r="P12" s="241" t="s">
        <v>247</v>
      </c>
      <c r="Q12" s="336"/>
      <c r="R12" s="242" t="s">
        <v>254</v>
      </c>
      <c r="S12" s="758" t="str">
        <f>IF(SUM(J12:J16)=0,"",SUM(J12:J16))</f>
        <v/>
      </c>
      <c r="T12" s="759"/>
      <c r="U12" s="760"/>
      <c r="W12" s="108">
        <v>11</v>
      </c>
      <c r="X12" s="108" t="s">
        <v>153</v>
      </c>
      <c r="Y12" s="108" t="s">
        <v>189</v>
      </c>
      <c r="Z12" s="301">
        <f>$E$62</f>
        <v>0</v>
      </c>
      <c r="AA12" s="302">
        <f>C65</f>
        <v>0</v>
      </c>
      <c r="AB12" s="302">
        <f>D65</f>
        <v>0</v>
      </c>
      <c r="AC12" s="302">
        <f>E65</f>
        <v>0</v>
      </c>
      <c r="AD12" s="295" t="str">
        <f>S65</f>
        <v/>
      </c>
    </row>
    <row r="13" spans="1:30" ht="24" customHeight="1" x14ac:dyDescent="0.15">
      <c r="B13" s="774"/>
      <c r="C13" s="777"/>
      <c r="D13" s="777"/>
      <c r="E13" s="777"/>
      <c r="F13" s="333"/>
      <c r="G13" s="781"/>
      <c r="H13" s="782"/>
      <c r="I13" s="333"/>
      <c r="J13" s="334"/>
      <c r="K13" s="335"/>
      <c r="L13" s="243" t="s">
        <v>247</v>
      </c>
      <c r="M13" s="337"/>
      <c r="N13" s="244" t="s">
        <v>254</v>
      </c>
      <c r="O13" s="335"/>
      <c r="P13" s="243" t="s">
        <v>247</v>
      </c>
      <c r="Q13" s="337"/>
      <c r="R13" s="244" t="s">
        <v>254</v>
      </c>
      <c r="S13" s="761"/>
      <c r="T13" s="762"/>
      <c r="U13" s="763"/>
      <c r="W13" s="108">
        <v>12</v>
      </c>
      <c r="X13" s="108" t="s">
        <v>154</v>
      </c>
      <c r="Y13" s="108" t="s">
        <v>190</v>
      </c>
      <c r="Z13" s="303">
        <f>$E$62</f>
        <v>0</v>
      </c>
      <c r="AA13" s="300">
        <f>C70</f>
        <v>0</v>
      </c>
      <c r="AB13" s="300">
        <f>D70</f>
        <v>0</v>
      </c>
      <c r="AC13" s="300">
        <f>E70</f>
        <v>0</v>
      </c>
      <c r="AD13" s="296" t="str">
        <f>S70</f>
        <v/>
      </c>
    </row>
    <row r="14" spans="1:30" ht="24" customHeight="1" x14ac:dyDescent="0.15">
      <c r="B14" s="774"/>
      <c r="C14" s="777"/>
      <c r="D14" s="777"/>
      <c r="E14" s="777"/>
      <c r="F14" s="333"/>
      <c r="G14" s="781"/>
      <c r="H14" s="782"/>
      <c r="I14" s="333"/>
      <c r="J14" s="334"/>
      <c r="K14" s="335"/>
      <c r="L14" s="243" t="s">
        <v>247</v>
      </c>
      <c r="M14" s="337"/>
      <c r="N14" s="244" t="s">
        <v>254</v>
      </c>
      <c r="O14" s="335"/>
      <c r="P14" s="243" t="s">
        <v>247</v>
      </c>
      <c r="Q14" s="337"/>
      <c r="R14" s="244" t="s">
        <v>254</v>
      </c>
      <c r="S14" s="761"/>
      <c r="T14" s="762"/>
      <c r="U14" s="763"/>
      <c r="W14" s="108">
        <v>13</v>
      </c>
      <c r="X14" s="108" t="s">
        <v>308</v>
      </c>
      <c r="Y14" s="108" t="s">
        <v>191</v>
      </c>
      <c r="Z14" s="303">
        <f>$E$62</f>
        <v>0</v>
      </c>
      <c r="AA14" s="300">
        <f>C75</f>
        <v>0</v>
      </c>
      <c r="AB14" s="300">
        <f>D75</f>
        <v>0</v>
      </c>
      <c r="AC14" s="300">
        <f>E75</f>
        <v>0</v>
      </c>
      <c r="AD14" s="296" t="str">
        <f>S75</f>
        <v/>
      </c>
    </row>
    <row r="15" spans="1:30" ht="24" customHeight="1" thickBot="1" x14ac:dyDescent="0.2">
      <c r="B15" s="774"/>
      <c r="C15" s="777"/>
      <c r="D15" s="777"/>
      <c r="E15" s="777"/>
      <c r="F15" s="333"/>
      <c r="G15" s="781"/>
      <c r="H15" s="782"/>
      <c r="I15" s="333"/>
      <c r="J15" s="334"/>
      <c r="K15" s="335"/>
      <c r="L15" s="243" t="s">
        <v>247</v>
      </c>
      <c r="M15" s="337"/>
      <c r="N15" s="244" t="s">
        <v>254</v>
      </c>
      <c r="O15" s="335"/>
      <c r="P15" s="243" t="s">
        <v>247</v>
      </c>
      <c r="Q15" s="337"/>
      <c r="R15" s="244" t="s">
        <v>254</v>
      </c>
      <c r="S15" s="761"/>
      <c r="T15" s="762"/>
      <c r="U15" s="763"/>
      <c r="W15" s="108">
        <v>14</v>
      </c>
      <c r="X15" s="108" t="s">
        <v>156</v>
      </c>
      <c r="Y15" s="108" t="s">
        <v>192</v>
      </c>
      <c r="Z15" s="304">
        <f>$E$62</f>
        <v>0</v>
      </c>
      <c r="AA15" s="305">
        <f>C80</f>
        <v>0</v>
      </c>
      <c r="AB15" s="305">
        <f>D80</f>
        <v>0</v>
      </c>
      <c r="AC15" s="305">
        <f>E80</f>
        <v>0</v>
      </c>
      <c r="AD15" s="297" t="str">
        <f>S80</f>
        <v/>
      </c>
    </row>
    <row r="16" spans="1:30" ht="24" customHeight="1" thickBot="1" x14ac:dyDescent="0.2">
      <c r="B16" s="775"/>
      <c r="C16" s="778"/>
      <c r="D16" s="778"/>
      <c r="E16" s="778"/>
      <c r="F16" s="220" t="s">
        <v>261</v>
      </c>
      <c r="G16" s="338"/>
      <c r="H16" s="792" t="s">
        <v>268</v>
      </c>
      <c r="I16" s="793"/>
      <c r="J16" s="339"/>
      <c r="K16" s="794"/>
      <c r="L16" s="795"/>
      <c r="M16" s="795"/>
      <c r="N16" s="795"/>
      <c r="O16" s="795"/>
      <c r="P16" s="795"/>
      <c r="Q16" s="795"/>
      <c r="R16" s="796"/>
      <c r="S16" s="764"/>
      <c r="T16" s="765"/>
      <c r="U16" s="766"/>
      <c r="W16" s="108">
        <v>15</v>
      </c>
      <c r="X16" s="108" t="s">
        <v>157</v>
      </c>
      <c r="Y16" s="108" t="s">
        <v>193</v>
      </c>
      <c r="Z16" s="301">
        <f>$E$91</f>
        <v>0</v>
      </c>
      <c r="AA16" s="302">
        <f>C94</f>
        <v>0</v>
      </c>
      <c r="AB16" s="302">
        <f>D94</f>
        <v>0</v>
      </c>
      <c r="AC16" s="302">
        <f>E94</f>
        <v>0</v>
      </c>
      <c r="AD16" s="295" t="str">
        <f>S94</f>
        <v/>
      </c>
    </row>
    <row r="17" spans="1:30" ht="24" customHeight="1" x14ac:dyDescent="0.15">
      <c r="B17" s="773">
        <v>3</v>
      </c>
      <c r="C17" s="776"/>
      <c r="D17" s="776"/>
      <c r="E17" s="776"/>
      <c r="F17" s="330"/>
      <c r="G17" s="779"/>
      <c r="H17" s="780"/>
      <c r="I17" s="330"/>
      <c r="J17" s="331"/>
      <c r="K17" s="332"/>
      <c r="L17" s="241" t="s">
        <v>247</v>
      </c>
      <c r="M17" s="336"/>
      <c r="N17" s="242" t="s">
        <v>254</v>
      </c>
      <c r="O17" s="332"/>
      <c r="P17" s="241" t="s">
        <v>247</v>
      </c>
      <c r="Q17" s="336"/>
      <c r="R17" s="242" t="s">
        <v>254</v>
      </c>
      <c r="S17" s="758" t="str">
        <f>IF(SUM(J17:J21)=0,"",SUM(J17:J21))</f>
        <v/>
      </c>
      <c r="T17" s="759"/>
      <c r="U17" s="760"/>
      <c r="W17" s="108">
        <v>16</v>
      </c>
      <c r="X17" s="108" t="s">
        <v>200</v>
      </c>
      <c r="Y17" s="108" t="s">
        <v>194</v>
      </c>
      <c r="Z17" s="303">
        <f>$E$91</f>
        <v>0</v>
      </c>
      <c r="AA17" s="300">
        <f>C99</f>
        <v>0</v>
      </c>
      <c r="AB17" s="300">
        <f>D99</f>
        <v>0</v>
      </c>
      <c r="AC17" s="300">
        <f>E99</f>
        <v>0</v>
      </c>
      <c r="AD17" s="296" t="str">
        <f>S99</f>
        <v/>
      </c>
    </row>
    <row r="18" spans="1:30" ht="24" customHeight="1" x14ac:dyDescent="0.15">
      <c r="B18" s="774"/>
      <c r="C18" s="777"/>
      <c r="D18" s="777"/>
      <c r="E18" s="777"/>
      <c r="F18" s="333"/>
      <c r="G18" s="781"/>
      <c r="H18" s="782"/>
      <c r="I18" s="333"/>
      <c r="J18" s="334"/>
      <c r="K18" s="335"/>
      <c r="L18" s="243" t="s">
        <v>247</v>
      </c>
      <c r="M18" s="337"/>
      <c r="N18" s="244" t="s">
        <v>254</v>
      </c>
      <c r="O18" s="335"/>
      <c r="P18" s="243" t="s">
        <v>247</v>
      </c>
      <c r="Q18" s="337"/>
      <c r="R18" s="244" t="s">
        <v>254</v>
      </c>
      <c r="S18" s="761"/>
      <c r="T18" s="762"/>
      <c r="U18" s="763"/>
      <c r="W18" s="108">
        <v>17</v>
      </c>
      <c r="X18" s="108" t="s">
        <v>159</v>
      </c>
      <c r="Y18" s="108" t="s">
        <v>151</v>
      </c>
      <c r="Z18" s="303">
        <f>$E$91</f>
        <v>0</v>
      </c>
      <c r="AA18" s="300">
        <f>C104</f>
        <v>0</v>
      </c>
      <c r="AB18" s="300">
        <f>D104</f>
        <v>0</v>
      </c>
      <c r="AC18" s="300">
        <f>E104</f>
        <v>0</v>
      </c>
      <c r="AD18" s="296" t="str">
        <f>S104</f>
        <v/>
      </c>
    </row>
    <row r="19" spans="1:30" ht="24" customHeight="1" thickBot="1" x14ac:dyDescent="0.2">
      <c r="B19" s="774"/>
      <c r="C19" s="777"/>
      <c r="D19" s="777"/>
      <c r="E19" s="777"/>
      <c r="F19" s="333"/>
      <c r="G19" s="781"/>
      <c r="H19" s="782"/>
      <c r="I19" s="333"/>
      <c r="J19" s="334"/>
      <c r="K19" s="335"/>
      <c r="L19" s="243" t="s">
        <v>247</v>
      </c>
      <c r="M19" s="337"/>
      <c r="N19" s="244" t="s">
        <v>254</v>
      </c>
      <c r="O19" s="335"/>
      <c r="P19" s="243" t="s">
        <v>247</v>
      </c>
      <c r="Q19" s="337"/>
      <c r="R19" s="244" t="s">
        <v>254</v>
      </c>
      <c r="S19" s="761"/>
      <c r="T19" s="762"/>
      <c r="U19" s="763"/>
      <c r="W19" s="108">
        <v>18</v>
      </c>
      <c r="X19" s="108" t="s">
        <v>160</v>
      </c>
      <c r="Y19" s="108" t="s">
        <v>195</v>
      </c>
      <c r="Z19" s="304">
        <f>$E$91</f>
        <v>0</v>
      </c>
      <c r="AA19" s="305">
        <f>C109</f>
        <v>0</v>
      </c>
      <c r="AB19" s="305">
        <f>D109</f>
        <v>0</v>
      </c>
      <c r="AC19" s="305">
        <f>E109</f>
        <v>0</v>
      </c>
      <c r="AD19" s="297" t="str">
        <f>S109</f>
        <v/>
      </c>
    </row>
    <row r="20" spans="1:30" ht="24" customHeight="1" x14ac:dyDescent="0.15">
      <c r="B20" s="774"/>
      <c r="C20" s="777"/>
      <c r="D20" s="777"/>
      <c r="E20" s="777"/>
      <c r="F20" s="333"/>
      <c r="G20" s="781"/>
      <c r="H20" s="782"/>
      <c r="I20" s="333"/>
      <c r="J20" s="334"/>
      <c r="K20" s="335"/>
      <c r="L20" s="243" t="s">
        <v>247</v>
      </c>
      <c r="M20" s="337"/>
      <c r="N20" s="244" t="s">
        <v>254</v>
      </c>
      <c r="O20" s="335"/>
      <c r="P20" s="243" t="s">
        <v>247</v>
      </c>
      <c r="Q20" s="337"/>
      <c r="R20" s="244" t="s">
        <v>254</v>
      </c>
      <c r="S20" s="761"/>
      <c r="T20" s="762"/>
      <c r="U20" s="763"/>
      <c r="W20" s="108">
        <v>20</v>
      </c>
      <c r="X20" s="108" t="s">
        <v>161</v>
      </c>
      <c r="Y20" s="108" t="s">
        <v>196</v>
      </c>
      <c r="Z20" s="301">
        <f>$E$120</f>
        <v>0</v>
      </c>
      <c r="AA20" s="302">
        <f>C123</f>
        <v>0</v>
      </c>
      <c r="AB20" s="302">
        <f>D123</f>
        <v>0</v>
      </c>
      <c r="AC20" s="302">
        <f>E123</f>
        <v>0</v>
      </c>
      <c r="AD20" s="295" t="str">
        <f>S123</f>
        <v/>
      </c>
    </row>
    <row r="21" spans="1:30" ht="24" customHeight="1" thickBot="1" x14ac:dyDescent="0.2">
      <c r="B21" s="775"/>
      <c r="C21" s="778"/>
      <c r="D21" s="778"/>
      <c r="E21" s="778"/>
      <c r="F21" s="220" t="s">
        <v>261</v>
      </c>
      <c r="G21" s="338"/>
      <c r="H21" s="792" t="s">
        <v>268</v>
      </c>
      <c r="I21" s="793"/>
      <c r="J21" s="339"/>
      <c r="K21" s="794"/>
      <c r="L21" s="795"/>
      <c r="M21" s="795"/>
      <c r="N21" s="795"/>
      <c r="O21" s="795"/>
      <c r="P21" s="795"/>
      <c r="Q21" s="795"/>
      <c r="R21" s="796"/>
      <c r="S21" s="764"/>
      <c r="T21" s="765"/>
      <c r="U21" s="766"/>
      <c r="Y21" s="108" t="s">
        <v>197</v>
      </c>
      <c r="Z21" s="303">
        <f>$E$120</f>
        <v>0</v>
      </c>
      <c r="AA21" s="300">
        <f>C128</f>
        <v>0</v>
      </c>
      <c r="AB21" s="300">
        <f>D128</f>
        <v>0</v>
      </c>
      <c r="AC21" s="300">
        <f>E128</f>
        <v>0</v>
      </c>
      <c r="AD21" s="296" t="str">
        <f>S128</f>
        <v/>
      </c>
    </row>
    <row r="22" spans="1:30" ht="24" customHeight="1" x14ac:dyDescent="0.15">
      <c r="B22" s="773">
        <v>4</v>
      </c>
      <c r="C22" s="776"/>
      <c r="D22" s="776"/>
      <c r="E22" s="776"/>
      <c r="F22" s="330"/>
      <c r="G22" s="779"/>
      <c r="H22" s="780"/>
      <c r="I22" s="330"/>
      <c r="J22" s="331"/>
      <c r="K22" s="332"/>
      <c r="L22" s="241" t="s">
        <v>247</v>
      </c>
      <c r="M22" s="336"/>
      <c r="N22" s="242" t="s">
        <v>254</v>
      </c>
      <c r="O22" s="332"/>
      <c r="P22" s="241" t="s">
        <v>247</v>
      </c>
      <c r="Q22" s="336"/>
      <c r="R22" s="242" t="s">
        <v>254</v>
      </c>
      <c r="S22" s="758" t="str">
        <f>IF(SUM(J22:J26)=0,"",SUM(J22:J26))</f>
        <v/>
      </c>
      <c r="T22" s="759"/>
      <c r="U22" s="760"/>
      <c r="Y22" s="108" t="s">
        <v>198</v>
      </c>
      <c r="Z22" s="303">
        <f>$E$120</f>
        <v>0</v>
      </c>
      <c r="AA22" s="300">
        <f>C133</f>
        <v>0</v>
      </c>
      <c r="AB22" s="300">
        <f>D133</f>
        <v>0</v>
      </c>
      <c r="AC22" s="300">
        <f>E133</f>
        <v>0</v>
      </c>
      <c r="AD22" s="296" t="str">
        <f>S133</f>
        <v/>
      </c>
    </row>
    <row r="23" spans="1:30" ht="24" customHeight="1" thickBot="1" x14ac:dyDescent="0.2">
      <c r="B23" s="774"/>
      <c r="C23" s="777"/>
      <c r="D23" s="777"/>
      <c r="E23" s="777"/>
      <c r="F23" s="333"/>
      <c r="G23" s="781"/>
      <c r="H23" s="782"/>
      <c r="I23" s="333"/>
      <c r="J23" s="334"/>
      <c r="K23" s="335"/>
      <c r="L23" s="243" t="s">
        <v>247</v>
      </c>
      <c r="M23" s="337"/>
      <c r="N23" s="244" t="s">
        <v>254</v>
      </c>
      <c r="O23" s="335"/>
      <c r="P23" s="243" t="s">
        <v>247</v>
      </c>
      <c r="Q23" s="337"/>
      <c r="R23" s="244" t="s">
        <v>254</v>
      </c>
      <c r="S23" s="761"/>
      <c r="T23" s="762"/>
      <c r="U23" s="763"/>
      <c r="Y23" s="108" t="s">
        <v>199</v>
      </c>
      <c r="Z23" s="304">
        <f>$E$120</f>
        <v>0</v>
      </c>
      <c r="AA23" s="305">
        <f>C138</f>
        <v>0</v>
      </c>
      <c r="AB23" s="305">
        <f>D138</f>
        <v>0</v>
      </c>
      <c r="AC23" s="305">
        <f>E138</f>
        <v>0</v>
      </c>
      <c r="AD23" s="297" t="str">
        <f>S138</f>
        <v/>
      </c>
    </row>
    <row r="24" spans="1:30" ht="24" customHeight="1" x14ac:dyDescent="0.15">
      <c r="B24" s="774"/>
      <c r="C24" s="777"/>
      <c r="D24" s="777"/>
      <c r="E24" s="777"/>
      <c r="F24" s="333"/>
      <c r="G24" s="781"/>
      <c r="H24" s="782"/>
      <c r="I24" s="333"/>
      <c r="J24" s="334"/>
      <c r="K24" s="335"/>
      <c r="L24" s="243" t="s">
        <v>247</v>
      </c>
      <c r="M24" s="337"/>
      <c r="N24" s="244" t="s">
        <v>254</v>
      </c>
      <c r="O24" s="335"/>
      <c r="P24" s="243" t="s">
        <v>247</v>
      </c>
      <c r="Q24" s="337"/>
      <c r="R24" s="244" t="s">
        <v>254</v>
      </c>
      <c r="S24" s="761"/>
      <c r="T24" s="762"/>
      <c r="U24" s="763"/>
      <c r="Y24" s="108" t="s">
        <v>200</v>
      </c>
      <c r="Z24" s="301">
        <f>$E$149</f>
        <v>0</v>
      </c>
      <c r="AA24" s="302">
        <f>C152</f>
        <v>0</v>
      </c>
      <c r="AB24" s="302">
        <f>D152</f>
        <v>0</v>
      </c>
      <c r="AC24" s="302">
        <f>E152</f>
        <v>0</v>
      </c>
      <c r="AD24" s="295" t="str">
        <f>S152</f>
        <v/>
      </c>
    </row>
    <row r="25" spans="1:30" ht="24" customHeight="1" x14ac:dyDescent="0.15">
      <c r="B25" s="774"/>
      <c r="C25" s="777"/>
      <c r="D25" s="777"/>
      <c r="E25" s="777"/>
      <c r="F25" s="333"/>
      <c r="G25" s="781"/>
      <c r="H25" s="782"/>
      <c r="I25" s="333"/>
      <c r="J25" s="334"/>
      <c r="K25" s="335"/>
      <c r="L25" s="243" t="s">
        <v>247</v>
      </c>
      <c r="M25" s="337"/>
      <c r="N25" s="244" t="s">
        <v>254</v>
      </c>
      <c r="O25" s="335"/>
      <c r="P25" s="243" t="s">
        <v>247</v>
      </c>
      <c r="Q25" s="337"/>
      <c r="R25" s="244" t="s">
        <v>254</v>
      </c>
      <c r="S25" s="761"/>
      <c r="T25" s="762"/>
      <c r="U25" s="763"/>
      <c r="Y25" s="108" t="s">
        <v>201</v>
      </c>
      <c r="Z25" s="303">
        <f>$E$149</f>
        <v>0</v>
      </c>
      <c r="AA25" s="300">
        <f>C157</f>
        <v>0</v>
      </c>
      <c r="AB25" s="300">
        <f>D157</f>
        <v>0</v>
      </c>
      <c r="AC25" s="300">
        <f>E157</f>
        <v>0</v>
      </c>
      <c r="AD25" s="296" t="str">
        <f>S157</f>
        <v/>
      </c>
    </row>
    <row r="26" spans="1:30" ht="24" customHeight="1" thickBot="1" x14ac:dyDescent="0.2">
      <c r="B26" s="775"/>
      <c r="C26" s="778"/>
      <c r="D26" s="778"/>
      <c r="E26" s="778"/>
      <c r="F26" s="220" t="s">
        <v>261</v>
      </c>
      <c r="G26" s="338"/>
      <c r="H26" s="792" t="s">
        <v>268</v>
      </c>
      <c r="I26" s="793"/>
      <c r="J26" s="339"/>
      <c r="K26" s="794"/>
      <c r="L26" s="795"/>
      <c r="M26" s="795"/>
      <c r="N26" s="795"/>
      <c r="O26" s="795"/>
      <c r="P26" s="795"/>
      <c r="Q26" s="795"/>
      <c r="R26" s="796"/>
      <c r="S26" s="764"/>
      <c r="T26" s="765"/>
      <c r="U26" s="766"/>
      <c r="Y26" s="108" t="s">
        <v>202</v>
      </c>
      <c r="Z26" s="303">
        <f>$E$149</f>
        <v>0</v>
      </c>
      <c r="AA26" s="300">
        <f>C162</f>
        <v>0</v>
      </c>
      <c r="AB26" s="300">
        <f>D162</f>
        <v>0</v>
      </c>
      <c r="AC26" s="300">
        <f>E162</f>
        <v>0</v>
      </c>
      <c r="AD26" s="296" t="str">
        <f>S162</f>
        <v/>
      </c>
    </row>
    <row r="27" spans="1:30" ht="24" customHeight="1" thickBot="1" x14ac:dyDescent="0.2">
      <c r="B27" s="225" t="s">
        <v>123</v>
      </c>
      <c r="C27" s="86"/>
      <c r="D27" s="94"/>
      <c r="E27" s="94"/>
      <c r="F27" s="95"/>
      <c r="G27" s="94"/>
      <c r="H27" s="94"/>
      <c r="Y27" s="108" t="s">
        <v>203</v>
      </c>
      <c r="Z27" s="304">
        <f>$E$149</f>
        <v>0</v>
      </c>
      <c r="AA27" s="305">
        <f>C167</f>
        <v>0</v>
      </c>
      <c r="AB27" s="305">
        <f>D167</f>
        <v>0</v>
      </c>
      <c r="AC27" s="305">
        <f>E167</f>
        <v>0</v>
      </c>
      <c r="AD27" s="297" t="str">
        <f>S167</f>
        <v/>
      </c>
    </row>
    <row r="28" spans="1:30" ht="16.5" customHeight="1" x14ac:dyDescent="0.15">
      <c r="B28" s="224" t="s">
        <v>271</v>
      </c>
      <c r="C28" s="86"/>
      <c r="D28" s="108"/>
      <c r="E28" s="90"/>
      <c r="F28" s="93"/>
      <c r="G28" s="93"/>
      <c r="H28" s="93"/>
      <c r="Y28" s="108" t="s">
        <v>204</v>
      </c>
      <c r="Z28" s="301">
        <f>$E$178</f>
        <v>0</v>
      </c>
      <c r="AA28" s="302">
        <f>C181</f>
        <v>0</v>
      </c>
      <c r="AB28" s="302">
        <f>D181</f>
        <v>0</v>
      </c>
      <c r="AC28" s="302">
        <f>E181</f>
        <v>0</v>
      </c>
      <c r="AD28" s="295" t="str">
        <f>S181</f>
        <v/>
      </c>
    </row>
    <row r="29" spans="1:30" ht="16.5" customHeight="1" x14ac:dyDescent="0.15">
      <c r="B29" s="223" t="s">
        <v>269</v>
      </c>
      <c r="C29" s="86"/>
      <c r="D29" s="108"/>
      <c r="E29" s="86"/>
      <c r="F29" s="86"/>
      <c r="G29" s="93"/>
      <c r="H29" s="93"/>
      <c r="Y29" s="108" t="s">
        <v>205</v>
      </c>
      <c r="Z29" s="303">
        <f>$E$178</f>
        <v>0</v>
      </c>
      <c r="AA29" s="300">
        <f>C186</f>
        <v>0</v>
      </c>
      <c r="AB29" s="300">
        <f>D186</f>
        <v>0</v>
      </c>
      <c r="AC29" s="300">
        <f>E186</f>
        <v>0</v>
      </c>
      <c r="AD29" s="296" t="str">
        <f>S186</f>
        <v/>
      </c>
    </row>
    <row r="30" spans="1:30" ht="16.5" customHeight="1" x14ac:dyDescent="0.15">
      <c r="B30" s="93"/>
      <c r="C30" s="86"/>
      <c r="D30" s="108"/>
      <c r="E30" s="90"/>
      <c r="F30" s="93"/>
      <c r="G30" s="93"/>
      <c r="H30" s="93"/>
      <c r="Y30" s="108" t="s">
        <v>206</v>
      </c>
      <c r="Z30" s="303">
        <f>$E$178</f>
        <v>0</v>
      </c>
      <c r="AA30" s="300">
        <f>C191</f>
        <v>0</v>
      </c>
      <c r="AB30" s="300">
        <f>D191</f>
        <v>0</v>
      </c>
      <c r="AC30" s="300">
        <f>E191</f>
        <v>0</v>
      </c>
      <c r="AD30" s="296" t="str">
        <f>S191</f>
        <v/>
      </c>
    </row>
    <row r="31" spans="1:30" s="86" customFormat="1" ht="20.25" customHeight="1" thickBot="1" x14ac:dyDescent="0.2">
      <c r="A31" s="108"/>
      <c r="B31" s="108"/>
      <c r="C31" s="86" t="s">
        <v>115</v>
      </c>
      <c r="G31" s="87"/>
      <c r="H31" s="87"/>
      <c r="I31" s="108"/>
      <c r="J31" s="108"/>
      <c r="K31" s="108"/>
      <c r="L31" s="108"/>
      <c r="M31" s="108"/>
      <c r="N31" s="108"/>
      <c r="O31" s="108"/>
      <c r="P31" s="108"/>
      <c r="Q31" s="108"/>
      <c r="R31" s="108"/>
      <c r="S31" s="108"/>
      <c r="T31" s="162" t="s">
        <v>270</v>
      </c>
      <c r="U31" s="222" t="str">
        <f>IF(SUM(S7:U26)=0,"",U2+1)</f>
        <v/>
      </c>
      <c r="W31" s="108"/>
      <c r="X31" s="108"/>
      <c r="Y31" s="108"/>
      <c r="Z31" s="304">
        <f>$E$178</f>
        <v>0</v>
      </c>
      <c r="AA31" s="305">
        <f>C196</f>
        <v>0</v>
      </c>
      <c r="AB31" s="305">
        <f>D196</f>
        <v>0</v>
      </c>
      <c r="AC31" s="305">
        <f>E196</f>
        <v>0</v>
      </c>
      <c r="AD31" s="297" t="str">
        <f>S196</f>
        <v/>
      </c>
    </row>
    <row r="32" spans="1:30" s="86" customFormat="1" ht="27.75" x14ac:dyDescent="0.15">
      <c r="A32" s="108"/>
      <c r="B32" s="753" t="s">
        <v>116</v>
      </c>
      <c r="C32" s="753"/>
      <c r="D32" s="753"/>
      <c r="E32" s="753"/>
      <c r="F32" s="753"/>
      <c r="G32" s="753"/>
      <c r="H32" s="753"/>
      <c r="I32" s="753"/>
      <c r="J32" s="754" t="s">
        <v>272</v>
      </c>
      <c r="K32" s="754"/>
      <c r="L32" s="754"/>
      <c r="M32" s="754"/>
      <c r="N32" s="754"/>
      <c r="O32" s="754"/>
      <c r="P32" s="754"/>
      <c r="Q32" s="754"/>
      <c r="R32" s="754"/>
      <c r="S32" s="754"/>
      <c r="T32" s="754"/>
      <c r="U32" s="754"/>
      <c r="W32" s="108"/>
      <c r="X32" s="108"/>
      <c r="Y32" s="108"/>
      <c r="Z32" s="301">
        <f>$E$207</f>
        <v>0</v>
      </c>
      <c r="AA32" s="302">
        <f>C210</f>
        <v>0</v>
      </c>
      <c r="AB32" s="302">
        <f>D210</f>
        <v>0</v>
      </c>
      <c r="AC32" s="302">
        <f>E210</f>
        <v>0</v>
      </c>
      <c r="AD32" s="295" t="str">
        <f>S210</f>
        <v/>
      </c>
    </row>
    <row r="33" spans="2:30" ht="21.75" thickBot="1" x14ac:dyDescent="0.2">
      <c r="D33" s="221" t="s">
        <v>257</v>
      </c>
      <c r="E33" s="785"/>
      <c r="F33" s="785"/>
      <c r="G33" s="89" t="s">
        <v>258</v>
      </c>
      <c r="H33" s="88"/>
      <c r="L33" s="217" t="s">
        <v>260</v>
      </c>
      <c r="M33" s="342"/>
      <c r="N33" s="93" t="s">
        <v>247</v>
      </c>
      <c r="O33" s="342"/>
      <c r="P33" s="93" t="s">
        <v>254</v>
      </c>
      <c r="Q33" s="93" t="s">
        <v>218</v>
      </c>
      <c r="R33" s="342"/>
      <c r="S33" s="93" t="s">
        <v>247</v>
      </c>
      <c r="T33" s="342"/>
      <c r="U33" s="93" t="s">
        <v>259</v>
      </c>
      <c r="Z33" s="303">
        <f>$E$207</f>
        <v>0</v>
      </c>
      <c r="AA33" s="300">
        <f>C215</f>
        <v>0</v>
      </c>
      <c r="AB33" s="300">
        <f>D215</f>
        <v>0</v>
      </c>
      <c r="AC33" s="300">
        <f>E215</f>
        <v>0</v>
      </c>
      <c r="AD33" s="296" t="str">
        <f>S215</f>
        <v/>
      </c>
    </row>
    <row r="34" spans="2:30" ht="18" customHeight="1" x14ac:dyDescent="0.15">
      <c r="B34" s="773" t="s">
        <v>256</v>
      </c>
      <c r="C34" s="786" t="s">
        <v>253</v>
      </c>
      <c r="D34" s="218" t="s">
        <v>266</v>
      </c>
      <c r="E34" s="218" t="s">
        <v>251</v>
      </c>
      <c r="F34" s="788" t="s">
        <v>117</v>
      </c>
      <c r="G34" s="706" t="s">
        <v>118</v>
      </c>
      <c r="H34" s="707"/>
      <c r="I34" s="91" t="s">
        <v>119</v>
      </c>
      <c r="J34" s="91" t="s">
        <v>264</v>
      </c>
      <c r="K34" s="706" t="s">
        <v>120</v>
      </c>
      <c r="L34" s="767"/>
      <c r="M34" s="767"/>
      <c r="N34" s="707"/>
      <c r="O34" s="706" t="s">
        <v>255</v>
      </c>
      <c r="P34" s="767"/>
      <c r="Q34" s="767"/>
      <c r="R34" s="707"/>
      <c r="S34" s="706" t="s">
        <v>262</v>
      </c>
      <c r="T34" s="767"/>
      <c r="U34" s="768"/>
      <c r="Z34" s="303">
        <f>$E$207</f>
        <v>0</v>
      </c>
      <c r="AA34" s="300">
        <f>C220</f>
        <v>0</v>
      </c>
      <c r="AB34" s="300">
        <f>D220</f>
        <v>0</v>
      </c>
      <c r="AC34" s="300">
        <f>E220</f>
        <v>0</v>
      </c>
      <c r="AD34" s="296" t="str">
        <f>S220</f>
        <v/>
      </c>
    </row>
    <row r="35" spans="2:30" ht="18" customHeight="1" thickBot="1" x14ac:dyDescent="0.2">
      <c r="B35" s="775"/>
      <c r="C35" s="787"/>
      <c r="D35" s="219" t="s">
        <v>250</v>
      </c>
      <c r="E35" s="219" t="s">
        <v>252</v>
      </c>
      <c r="F35" s="789"/>
      <c r="G35" s="769"/>
      <c r="H35" s="771"/>
      <c r="I35" s="92" t="s">
        <v>121</v>
      </c>
      <c r="J35" s="92" t="s">
        <v>265</v>
      </c>
      <c r="K35" s="769"/>
      <c r="L35" s="770"/>
      <c r="M35" s="770"/>
      <c r="N35" s="771"/>
      <c r="O35" s="769"/>
      <c r="P35" s="770"/>
      <c r="Q35" s="770"/>
      <c r="R35" s="771"/>
      <c r="S35" s="769" t="s">
        <v>263</v>
      </c>
      <c r="T35" s="770"/>
      <c r="U35" s="772"/>
      <c r="Z35" s="304">
        <f>$E$207</f>
        <v>0</v>
      </c>
      <c r="AA35" s="305">
        <f>C225</f>
        <v>0</v>
      </c>
      <c r="AB35" s="305">
        <f>D225</f>
        <v>0</v>
      </c>
      <c r="AC35" s="305">
        <f>E225</f>
        <v>0</v>
      </c>
      <c r="AD35" s="297" t="str">
        <f>S225</f>
        <v/>
      </c>
    </row>
    <row r="36" spans="2:30" ht="24" customHeight="1" x14ac:dyDescent="0.15">
      <c r="B36" s="773">
        <v>1</v>
      </c>
      <c r="C36" s="776"/>
      <c r="D36" s="776"/>
      <c r="E36" s="776"/>
      <c r="F36" s="330"/>
      <c r="G36" s="779"/>
      <c r="H36" s="780"/>
      <c r="I36" s="330"/>
      <c r="J36" s="331"/>
      <c r="K36" s="332"/>
      <c r="L36" s="371" t="s">
        <v>247</v>
      </c>
      <c r="M36" s="332"/>
      <c r="N36" s="371" t="s">
        <v>254</v>
      </c>
      <c r="O36" s="332"/>
      <c r="P36" s="371" t="s">
        <v>247</v>
      </c>
      <c r="Q36" s="332"/>
      <c r="R36" s="371" t="s">
        <v>254</v>
      </c>
      <c r="S36" s="758" t="str">
        <f>IF(SUM(J36:J40)=0,"",SUM(J36:J40))</f>
        <v/>
      </c>
      <c r="T36" s="759"/>
      <c r="U36" s="760"/>
      <c r="Z36" s="299"/>
    </row>
    <row r="37" spans="2:30" ht="24" customHeight="1" x14ac:dyDescent="0.15">
      <c r="B37" s="774"/>
      <c r="C37" s="777"/>
      <c r="D37" s="777"/>
      <c r="E37" s="777"/>
      <c r="F37" s="333"/>
      <c r="G37" s="781"/>
      <c r="H37" s="782"/>
      <c r="I37" s="333"/>
      <c r="J37" s="334"/>
      <c r="K37" s="335"/>
      <c r="L37" s="372" t="s">
        <v>247</v>
      </c>
      <c r="M37" s="335"/>
      <c r="N37" s="372" t="s">
        <v>254</v>
      </c>
      <c r="O37" s="335"/>
      <c r="P37" s="372" t="s">
        <v>247</v>
      </c>
      <c r="Q37" s="335"/>
      <c r="R37" s="372" t="s">
        <v>254</v>
      </c>
      <c r="S37" s="761"/>
      <c r="T37" s="762"/>
      <c r="U37" s="763"/>
    </row>
    <row r="38" spans="2:30" ht="23.25" customHeight="1" x14ac:dyDescent="0.15">
      <c r="B38" s="774"/>
      <c r="C38" s="777"/>
      <c r="D38" s="777"/>
      <c r="E38" s="777"/>
      <c r="F38" s="333"/>
      <c r="G38" s="781"/>
      <c r="H38" s="782"/>
      <c r="I38" s="333"/>
      <c r="J38" s="334"/>
      <c r="K38" s="335"/>
      <c r="L38" s="372" t="s">
        <v>247</v>
      </c>
      <c r="M38" s="335"/>
      <c r="N38" s="372" t="s">
        <v>254</v>
      </c>
      <c r="O38" s="335"/>
      <c r="P38" s="372" t="s">
        <v>247</v>
      </c>
      <c r="Q38" s="335"/>
      <c r="R38" s="372" t="s">
        <v>254</v>
      </c>
      <c r="S38" s="761"/>
      <c r="T38" s="762"/>
      <c r="U38" s="763"/>
    </row>
    <row r="39" spans="2:30" ht="24" customHeight="1" x14ac:dyDescent="0.15">
      <c r="B39" s="774"/>
      <c r="C39" s="777"/>
      <c r="D39" s="777"/>
      <c r="E39" s="777"/>
      <c r="F39" s="333"/>
      <c r="G39" s="781"/>
      <c r="H39" s="782"/>
      <c r="I39" s="333"/>
      <c r="J39" s="334"/>
      <c r="K39" s="335"/>
      <c r="L39" s="372" t="s">
        <v>247</v>
      </c>
      <c r="M39" s="335"/>
      <c r="N39" s="372" t="s">
        <v>254</v>
      </c>
      <c r="O39" s="335"/>
      <c r="P39" s="372" t="s">
        <v>247</v>
      </c>
      <c r="Q39" s="335"/>
      <c r="R39" s="372" t="s">
        <v>254</v>
      </c>
      <c r="S39" s="761"/>
      <c r="T39" s="762"/>
      <c r="U39" s="763"/>
    </row>
    <row r="40" spans="2:30" ht="24" customHeight="1" thickBot="1" x14ac:dyDescent="0.2">
      <c r="B40" s="775"/>
      <c r="C40" s="778"/>
      <c r="D40" s="778"/>
      <c r="E40" s="778"/>
      <c r="F40" s="343" t="s">
        <v>261</v>
      </c>
      <c r="G40" s="338"/>
      <c r="H40" s="790" t="s">
        <v>268</v>
      </c>
      <c r="I40" s="791"/>
      <c r="J40" s="339"/>
      <c r="K40" s="755"/>
      <c r="L40" s="756"/>
      <c r="M40" s="756"/>
      <c r="N40" s="756"/>
      <c r="O40" s="756"/>
      <c r="P40" s="756"/>
      <c r="Q40" s="756"/>
      <c r="R40" s="757"/>
      <c r="S40" s="764"/>
      <c r="T40" s="765"/>
      <c r="U40" s="766"/>
    </row>
    <row r="41" spans="2:30" ht="24" customHeight="1" x14ac:dyDescent="0.15">
      <c r="B41" s="773">
        <v>2</v>
      </c>
      <c r="C41" s="776"/>
      <c r="D41" s="776"/>
      <c r="E41" s="776"/>
      <c r="F41" s="330"/>
      <c r="G41" s="779"/>
      <c r="H41" s="780"/>
      <c r="I41" s="330"/>
      <c r="J41" s="331"/>
      <c r="K41" s="332"/>
      <c r="L41" s="371" t="s">
        <v>247</v>
      </c>
      <c r="M41" s="332"/>
      <c r="N41" s="371" t="s">
        <v>254</v>
      </c>
      <c r="O41" s="332"/>
      <c r="P41" s="371" t="s">
        <v>247</v>
      </c>
      <c r="Q41" s="332"/>
      <c r="R41" s="371" t="s">
        <v>254</v>
      </c>
      <c r="S41" s="758" t="str">
        <f>IF(SUM(J41:J45)=0,"",SUM(J41:J45))</f>
        <v/>
      </c>
      <c r="T41" s="759"/>
      <c r="U41" s="760"/>
    </row>
    <row r="42" spans="2:30" ht="24" customHeight="1" x14ac:dyDescent="0.15">
      <c r="B42" s="774"/>
      <c r="C42" s="777"/>
      <c r="D42" s="777"/>
      <c r="E42" s="777"/>
      <c r="F42" s="333"/>
      <c r="G42" s="781"/>
      <c r="H42" s="782"/>
      <c r="I42" s="333"/>
      <c r="J42" s="334"/>
      <c r="K42" s="335"/>
      <c r="L42" s="372" t="s">
        <v>247</v>
      </c>
      <c r="M42" s="335"/>
      <c r="N42" s="372" t="s">
        <v>254</v>
      </c>
      <c r="O42" s="335"/>
      <c r="P42" s="372" t="s">
        <v>247</v>
      </c>
      <c r="Q42" s="335"/>
      <c r="R42" s="372" t="s">
        <v>254</v>
      </c>
      <c r="S42" s="761"/>
      <c r="T42" s="762"/>
      <c r="U42" s="763"/>
    </row>
    <row r="43" spans="2:30" ht="24" customHeight="1" x14ac:dyDescent="0.15">
      <c r="B43" s="774"/>
      <c r="C43" s="777"/>
      <c r="D43" s="777"/>
      <c r="E43" s="777"/>
      <c r="F43" s="333"/>
      <c r="G43" s="781"/>
      <c r="H43" s="782"/>
      <c r="I43" s="333"/>
      <c r="J43" s="334"/>
      <c r="K43" s="335"/>
      <c r="L43" s="372" t="s">
        <v>247</v>
      </c>
      <c r="M43" s="335"/>
      <c r="N43" s="372" t="s">
        <v>254</v>
      </c>
      <c r="O43" s="335"/>
      <c r="P43" s="372" t="s">
        <v>247</v>
      </c>
      <c r="Q43" s="335"/>
      <c r="R43" s="372" t="s">
        <v>254</v>
      </c>
      <c r="S43" s="761"/>
      <c r="T43" s="762"/>
      <c r="U43" s="763"/>
    </row>
    <row r="44" spans="2:30" ht="24" customHeight="1" x14ac:dyDescent="0.15">
      <c r="B44" s="774"/>
      <c r="C44" s="777"/>
      <c r="D44" s="777"/>
      <c r="E44" s="777"/>
      <c r="F44" s="333"/>
      <c r="G44" s="781"/>
      <c r="H44" s="782"/>
      <c r="I44" s="333"/>
      <c r="J44" s="334"/>
      <c r="K44" s="335"/>
      <c r="L44" s="372" t="s">
        <v>247</v>
      </c>
      <c r="M44" s="335"/>
      <c r="N44" s="372" t="s">
        <v>254</v>
      </c>
      <c r="O44" s="335"/>
      <c r="P44" s="372" t="s">
        <v>247</v>
      </c>
      <c r="Q44" s="335"/>
      <c r="R44" s="372" t="s">
        <v>254</v>
      </c>
      <c r="S44" s="761"/>
      <c r="T44" s="762"/>
      <c r="U44" s="763"/>
    </row>
    <row r="45" spans="2:30" ht="24" customHeight="1" thickBot="1" x14ac:dyDescent="0.2">
      <c r="B45" s="775"/>
      <c r="C45" s="778"/>
      <c r="D45" s="778"/>
      <c r="E45" s="778"/>
      <c r="F45" s="343" t="s">
        <v>261</v>
      </c>
      <c r="G45" s="338"/>
      <c r="H45" s="790" t="s">
        <v>268</v>
      </c>
      <c r="I45" s="791"/>
      <c r="J45" s="339"/>
      <c r="K45" s="755"/>
      <c r="L45" s="756"/>
      <c r="M45" s="756"/>
      <c r="N45" s="756"/>
      <c r="O45" s="756"/>
      <c r="P45" s="756"/>
      <c r="Q45" s="756"/>
      <c r="R45" s="757"/>
      <c r="S45" s="764"/>
      <c r="T45" s="765"/>
      <c r="U45" s="766"/>
    </row>
    <row r="46" spans="2:30" ht="24" customHeight="1" x14ac:dyDescent="0.15">
      <c r="B46" s="773">
        <v>3</v>
      </c>
      <c r="C46" s="776"/>
      <c r="D46" s="776"/>
      <c r="E46" s="776"/>
      <c r="F46" s="330"/>
      <c r="G46" s="779"/>
      <c r="H46" s="780"/>
      <c r="I46" s="330"/>
      <c r="J46" s="331"/>
      <c r="K46" s="332"/>
      <c r="L46" s="373" t="s">
        <v>247</v>
      </c>
      <c r="M46" s="332"/>
      <c r="N46" s="371" t="s">
        <v>254</v>
      </c>
      <c r="O46" s="332"/>
      <c r="P46" s="371" t="s">
        <v>247</v>
      </c>
      <c r="Q46" s="332"/>
      <c r="R46" s="371" t="s">
        <v>254</v>
      </c>
      <c r="S46" s="758" t="str">
        <f>IF(SUM(J46:J50)=0,"",SUM(J46:J50))</f>
        <v/>
      </c>
      <c r="T46" s="759"/>
      <c r="U46" s="760"/>
    </row>
    <row r="47" spans="2:30" ht="24" customHeight="1" x14ac:dyDescent="0.15">
      <c r="B47" s="774"/>
      <c r="C47" s="777"/>
      <c r="D47" s="777"/>
      <c r="E47" s="777"/>
      <c r="F47" s="333"/>
      <c r="G47" s="781"/>
      <c r="H47" s="782"/>
      <c r="I47" s="333"/>
      <c r="J47" s="334"/>
      <c r="K47" s="335"/>
      <c r="L47" s="374" t="s">
        <v>247</v>
      </c>
      <c r="M47" s="335"/>
      <c r="N47" s="372" t="s">
        <v>254</v>
      </c>
      <c r="O47" s="335"/>
      <c r="P47" s="372" t="s">
        <v>247</v>
      </c>
      <c r="Q47" s="335"/>
      <c r="R47" s="372" t="s">
        <v>254</v>
      </c>
      <c r="S47" s="761"/>
      <c r="T47" s="762"/>
      <c r="U47" s="763"/>
    </row>
    <row r="48" spans="2:30" ht="24" customHeight="1" x14ac:dyDescent="0.15">
      <c r="B48" s="774"/>
      <c r="C48" s="777"/>
      <c r="D48" s="777"/>
      <c r="E48" s="777"/>
      <c r="F48" s="333"/>
      <c r="G48" s="781"/>
      <c r="H48" s="782"/>
      <c r="I48" s="333"/>
      <c r="J48" s="334"/>
      <c r="K48" s="335"/>
      <c r="L48" s="374" t="s">
        <v>247</v>
      </c>
      <c r="M48" s="335"/>
      <c r="N48" s="372" t="s">
        <v>254</v>
      </c>
      <c r="O48" s="335"/>
      <c r="P48" s="372" t="s">
        <v>247</v>
      </c>
      <c r="Q48" s="335"/>
      <c r="R48" s="372" t="s">
        <v>254</v>
      </c>
      <c r="S48" s="761"/>
      <c r="T48" s="762"/>
      <c r="U48" s="763"/>
    </row>
    <row r="49" spans="1:30" ht="24" customHeight="1" x14ac:dyDescent="0.15">
      <c r="B49" s="774"/>
      <c r="C49" s="777"/>
      <c r="D49" s="777"/>
      <c r="E49" s="777"/>
      <c r="F49" s="333"/>
      <c r="G49" s="781"/>
      <c r="H49" s="782"/>
      <c r="I49" s="333"/>
      <c r="J49" s="334"/>
      <c r="K49" s="335"/>
      <c r="L49" s="374" t="s">
        <v>247</v>
      </c>
      <c r="M49" s="335"/>
      <c r="N49" s="372" t="s">
        <v>254</v>
      </c>
      <c r="O49" s="335"/>
      <c r="P49" s="372" t="s">
        <v>247</v>
      </c>
      <c r="Q49" s="335"/>
      <c r="R49" s="372" t="s">
        <v>254</v>
      </c>
      <c r="S49" s="761"/>
      <c r="T49" s="762"/>
      <c r="U49" s="763"/>
    </row>
    <row r="50" spans="1:30" ht="24" customHeight="1" thickBot="1" x14ac:dyDescent="0.2">
      <c r="B50" s="775"/>
      <c r="C50" s="778"/>
      <c r="D50" s="778"/>
      <c r="E50" s="778"/>
      <c r="F50" s="343" t="s">
        <v>261</v>
      </c>
      <c r="G50" s="338"/>
      <c r="H50" s="790" t="s">
        <v>268</v>
      </c>
      <c r="I50" s="791"/>
      <c r="J50" s="339"/>
      <c r="K50" s="755"/>
      <c r="L50" s="756"/>
      <c r="M50" s="756"/>
      <c r="N50" s="756"/>
      <c r="O50" s="756"/>
      <c r="P50" s="756"/>
      <c r="Q50" s="756"/>
      <c r="R50" s="757"/>
      <c r="S50" s="764"/>
      <c r="T50" s="765"/>
      <c r="U50" s="766"/>
    </row>
    <row r="51" spans="1:30" ht="24" customHeight="1" x14ac:dyDescent="0.15">
      <c r="B51" s="773">
        <v>4</v>
      </c>
      <c r="C51" s="776"/>
      <c r="D51" s="776"/>
      <c r="E51" s="776"/>
      <c r="F51" s="330"/>
      <c r="G51" s="779"/>
      <c r="H51" s="780"/>
      <c r="I51" s="330"/>
      <c r="J51" s="331"/>
      <c r="K51" s="332"/>
      <c r="L51" s="371" t="s">
        <v>247</v>
      </c>
      <c r="M51" s="332"/>
      <c r="N51" s="371" t="s">
        <v>254</v>
      </c>
      <c r="O51" s="332"/>
      <c r="P51" s="371" t="s">
        <v>247</v>
      </c>
      <c r="Q51" s="332"/>
      <c r="R51" s="371" t="s">
        <v>254</v>
      </c>
      <c r="S51" s="758" t="str">
        <f>IF(SUM(J51:J55)=0,"",SUM(J51:J55))</f>
        <v/>
      </c>
      <c r="T51" s="759"/>
      <c r="U51" s="760"/>
    </row>
    <row r="52" spans="1:30" ht="24" customHeight="1" x14ac:dyDescent="0.15">
      <c r="B52" s="774"/>
      <c r="C52" s="777"/>
      <c r="D52" s="777"/>
      <c r="E52" s="777"/>
      <c r="F52" s="333"/>
      <c r="G52" s="781"/>
      <c r="H52" s="782"/>
      <c r="I52" s="333"/>
      <c r="J52" s="334"/>
      <c r="K52" s="335"/>
      <c r="L52" s="372" t="s">
        <v>247</v>
      </c>
      <c r="M52" s="335"/>
      <c r="N52" s="372" t="s">
        <v>254</v>
      </c>
      <c r="O52" s="335"/>
      <c r="P52" s="372" t="s">
        <v>247</v>
      </c>
      <c r="Q52" s="335"/>
      <c r="R52" s="372" t="s">
        <v>254</v>
      </c>
      <c r="S52" s="761"/>
      <c r="T52" s="762"/>
      <c r="U52" s="763"/>
    </row>
    <row r="53" spans="1:30" ht="24" customHeight="1" x14ac:dyDescent="0.15">
      <c r="B53" s="774"/>
      <c r="C53" s="777"/>
      <c r="D53" s="777"/>
      <c r="E53" s="777"/>
      <c r="F53" s="333"/>
      <c r="G53" s="781"/>
      <c r="H53" s="782"/>
      <c r="I53" s="333"/>
      <c r="J53" s="334"/>
      <c r="K53" s="335"/>
      <c r="L53" s="372" t="s">
        <v>247</v>
      </c>
      <c r="M53" s="335"/>
      <c r="N53" s="372" t="s">
        <v>254</v>
      </c>
      <c r="O53" s="335"/>
      <c r="P53" s="372" t="s">
        <v>247</v>
      </c>
      <c r="Q53" s="335"/>
      <c r="R53" s="372" t="s">
        <v>254</v>
      </c>
      <c r="S53" s="761"/>
      <c r="T53" s="762"/>
      <c r="U53" s="763"/>
    </row>
    <row r="54" spans="1:30" ht="24" customHeight="1" x14ac:dyDescent="0.15">
      <c r="B54" s="774"/>
      <c r="C54" s="777"/>
      <c r="D54" s="777"/>
      <c r="E54" s="777"/>
      <c r="F54" s="333"/>
      <c r="G54" s="781"/>
      <c r="H54" s="782"/>
      <c r="I54" s="333"/>
      <c r="J54" s="334"/>
      <c r="K54" s="335"/>
      <c r="L54" s="372" t="s">
        <v>247</v>
      </c>
      <c r="M54" s="335"/>
      <c r="N54" s="372" t="s">
        <v>254</v>
      </c>
      <c r="O54" s="335"/>
      <c r="P54" s="372" t="s">
        <v>247</v>
      </c>
      <c r="Q54" s="335"/>
      <c r="R54" s="372" t="s">
        <v>254</v>
      </c>
      <c r="S54" s="761"/>
      <c r="T54" s="762"/>
      <c r="U54" s="763"/>
    </row>
    <row r="55" spans="1:30" ht="24" customHeight="1" thickBot="1" x14ac:dyDescent="0.2">
      <c r="B55" s="775"/>
      <c r="C55" s="778"/>
      <c r="D55" s="778"/>
      <c r="E55" s="778"/>
      <c r="F55" s="343" t="s">
        <v>261</v>
      </c>
      <c r="G55" s="338"/>
      <c r="H55" s="790" t="s">
        <v>268</v>
      </c>
      <c r="I55" s="791"/>
      <c r="J55" s="339"/>
      <c r="K55" s="755"/>
      <c r="L55" s="756"/>
      <c r="M55" s="756"/>
      <c r="N55" s="756"/>
      <c r="O55" s="756"/>
      <c r="P55" s="756"/>
      <c r="Q55" s="756"/>
      <c r="R55" s="757"/>
      <c r="S55" s="764"/>
      <c r="T55" s="765"/>
      <c r="U55" s="766"/>
    </row>
    <row r="56" spans="1:30" ht="24" customHeight="1" x14ac:dyDescent="0.15">
      <c r="B56" s="96" t="s">
        <v>123</v>
      </c>
      <c r="C56" s="86"/>
      <c r="D56" s="94"/>
      <c r="E56" s="94"/>
      <c r="F56" s="95"/>
      <c r="G56" s="94"/>
      <c r="H56" s="94"/>
    </row>
    <row r="57" spans="1:30" ht="16.5" customHeight="1" x14ac:dyDescent="0.15">
      <c r="B57" s="97" t="s">
        <v>297</v>
      </c>
      <c r="C57" s="86"/>
      <c r="D57" s="108"/>
      <c r="E57" s="90"/>
      <c r="F57" s="93"/>
      <c r="G57" s="93"/>
      <c r="H57" s="93"/>
    </row>
    <row r="58" spans="1:30" ht="16.5" customHeight="1" x14ac:dyDescent="0.15">
      <c r="B58" s="93" t="s">
        <v>269</v>
      </c>
      <c r="C58" s="86"/>
      <c r="D58" s="108"/>
      <c r="E58" s="86"/>
      <c r="F58" s="86"/>
      <c r="G58" s="93"/>
      <c r="H58" s="93"/>
    </row>
    <row r="59" spans="1:30" ht="16.5" customHeight="1" x14ac:dyDescent="0.15">
      <c r="B59" s="93"/>
      <c r="C59" s="86"/>
      <c r="D59" s="108"/>
      <c r="E59" s="90"/>
      <c r="F59" s="93"/>
      <c r="G59" s="93"/>
      <c r="H59" s="93"/>
    </row>
    <row r="60" spans="1:30" s="86" customFormat="1" ht="20.25" customHeight="1" x14ac:dyDescent="0.15">
      <c r="A60" s="108"/>
      <c r="B60" s="108"/>
      <c r="C60" s="86" t="s">
        <v>115</v>
      </c>
      <c r="G60" s="87"/>
      <c r="H60" s="87"/>
      <c r="I60" s="108"/>
      <c r="J60" s="108"/>
      <c r="K60" s="108"/>
      <c r="L60" s="108"/>
      <c r="M60" s="108"/>
      <c r="N60" s="108"/>
      <c r="O60" s="108"/>
      <c r="P60" s="108"/>
      <c r="Q60" s="108"/>
      <c r="R60" s="108"/>
      <c r="S60" s="108"/>
      <c r="T60" s="162" t="s">
        <v>270</v>
      </c>
      <c r="U60" s="222" t="str">
        <f>IF(SUM(S36:U55)=0,"",U31+1)</f>
        <v/>
      </c>
      <c r="W60" s="108"/>
      <c r="X60" s="108"/>
      <c r="Y60" s="108"/>
      <c r="Z60" s="299"/>
      <c r="AA60" s="299"/>
      <c r="AB60" s="299"/>
      <c r="AC60" s="299"/>
      <c r="AD60" s="299"/>
    </row>
    <row r="61" spans="1:30" s="86" customFormat="1" ht="27.75" x14ac:dyDescent="0.15">
      <c r="A61" s="108"/>
      <c r="B61" s="753" t="s">
        <v>116</v>
      </c>
      <c r="C61" s="753"/>
      <c r="D61" s="753"/>
      <c r="E61" s="753"/>
      <c r="F61" s="753"/>
      <c r="G61" s="753"/>
      <c r="H61" s="753"/>
      <c r="I61" s="753"/>
      <c r="J61" s="754" t="s">
        <v>272</v>
      </c>
      <c r="K61" s="754"/>
      <c r="L61" s="754"/>
      <c r="M61" s="754"/>
      <c r="N61" s="754"/>
      <c r="O61" s="754"/>
      <c r="P61" s="754"/>
      <c r="Q61" s="754"/>
      <c r="R61" s="754"/>
      <c r="S61" s="754"/>
      <c r="T61" s="754"/>
      <c r="U61" s="754"/>
      <c r="W61" s="108"/>
      <c r="X61" s="108"/>
      <c r="Y61" s="108"/>
      <c r="Z61" s="299"/>
      <c r="AA61" s="299"/>
      <c r="AB61" s="299"/>
      <c r="AC61" s="299"/>
      <c r="AD61" s="299"/>
    </row>
    <row r="62" spans="1:30" ht="21.75" thickBot="1" x14ac:dyDescent="0.2">
      <c r="D62" s="221" t="s">
        <v>257</v>
      </c>
      <c r="E62" s="785"/>
      <c r="F62" s="785"/>
      <c r="G62" s="89" t="s">
        <v>258</v>
      </c>
      <c r="H62" s="88"/>
      <c r="L62" s="217" t="s">
        <v>260</v>
      </c>
      <c r="M62" s="342"/>
      <c r="N62" s="93" t="s">
        <v>247</v>
      </c>
      <c r="O62" s="342"/>
      <c r="P62" s="93" t="s">
        <v>254</v>
      </c>
      <c r="Q62" s="93" t="s">
        <v>218</v>
      </c>
      <c r="R62" s="342"/>
      <c r="S62" s="93" t="s">
        <v>247</v>
      </c>
      <c r="T62" s="342"/>
      <c r="U62" s="93" t="s">
        <v>259</v>
      </c>
    </row>
    <row r="63" spans="1:30" ht="18" customHeight="1" x14ac:dyDescent="0.15">
      <c r="B63" s="773" t="s">
        <v>256</v>
      </c>
      <c r="C63" s="786" t="s">
        <v>253</v>
      </c>
      <c r="D63" s="218" t="s">
        <v>266</v>
      </c>
      <c r="E63" s="218" t="s">
        <v>251</v>
      </c>
      <c r="F63" s="788" t="s">
        <v>117</v>
      </c>
      <c r="G63" s="706" t="s">
        <v>118</v>
      </c>
      <c r="H63" s="707"/>
      <c r="I63" s="91" t="s">
        <v>119</v>
      </c>
      <c r="J63" s="91" t="s">
        <v>264</v>
      </c>
      <c r="K63" s="706" t="s">
        <v>120</v>
      </c>
      <c r="L63" s="767"/>
      <c r="M63" s="767"/>
      <c r="N63" s="707"/>
      <c r="O63" s="706" t="s">
        <v>255</v>
      </c>
      <c r="P63" s="767"/>
      <c r="Q63" s="767"/>
      <c r="R63" s="707"/>
      <c r="S63" s="706" t="s">
        <v>262</v>
      </c>
      <c r="T63" s="767"/>
      <c r="U63" s="768"/>
    </row>
    <row r="64" spans="1:30" ht="18" customHeight="1" thickBot="1" x14ac:dyDescent="0.2">
      <c r="B64" s="775"/>
      <c r="C64" s="787"/>
      <c r="D64" s="219" t="s">
        <v>250</v>
      </c>
      <c r="E64" s="219" t="s">
        <v>252</v>
      </c>
      <c r="F64" s="789"/>
      <c r="G64" s="769"/>
      <c r="H64" s="771"/>
      <c r="I64" s="92" t="s">
        <v>121</v>
      </c>
      <c r="J64" s="92" t="s">
        <v>265</v>
      </c>
      <c r="K64" s="769"/>
      <c r="L64" s="770"/>
      <c r="M64" s="770"/>
      <c r="N64" s="771"/>
      <c r="O64" s="769"/>
      <c r="P64" s="770"/>
      <c r="Q64" s="770"/>
      <c r="R64" s="771"/>
      <c r="S64" s="769" t="s">
        <v>263</v>
      </c>
      <c r="T64" s="770"/>
      <c r="U64" s="772"/>
    </row>
    <row r="65" spans="2:21" ht="24" customHeight="1" x14ac:dyDescent="0.15">
      <c r="B65" s="773">
        <v>1</v>
      </c>
      <c r="C65" s="776"/>
      <c r="D65" s="776"/>
      <c r="E65" s="776"/>
      <c r="F65" s="330"/>
      <c r="G65" s="779"/>
      <c r="H65" s="780"/>
      <c r="I65" s="330"/>
      <c r="J65" s="331"/>
      <c r="K65" s="332"/>
      <c r="L65" s="371" t="s">
        <v>247</v>
      </c>
      <c r="M65" s="332"/>
      <c r="N65" s="371" t="s">
        <v>254</v>
      </c>
      <c r="O65" s="332"/>
      <c r="P65" s="371" t="s">
        <v>247</v>
      </c>
      <c r="Q65" s="332"/>
      <c r="R65" s="371" t="s">
        <v>254</v>
      </c>
      <c r="S65" s="758" t="str">
        <f>IF(SUM(J65:J69)=0,"",SUM(J65:J69))</f>
        <v/>
      </c>
      <c r="T65" s="759"/>
      <c r="U65" s="760"/>
    </row>
    <row r="66" spans="2:21" ht="24" customHeight="1" x14ac:dyDescent="0.15">
      <c r="B66" s="774"/>
      <c r="C66" s="777"/>
      <c r="D66" s="777"/>
      <c r="E66" s="777"/>
      <c r="F66" s="333"/>
      <c r="G66" s="781"/>
      <c r="H66" s="782"/>
      <c r="I66" s="333"/>
      <c r="J66" s="334"/>
      <c r="K66" s="335"/>
      <c r="L66" s="372" t="s">
        <v>247</v>
      </c>
      <c r="M66" s="335"/>
      <c r="N66" s="372" t="s">
        <v>254</v>
      </c>
      <c r="O66" s="335"/>
      <c r="P66" s="372" t="s">
        <v>247</v>
      </c>
      <c r="Q66" s="335"/>
      <c r="R66" s="372" t="s">
        <v>254</v>
      </c>
      <c r="S66" s="761"/>
      <c r="T66" s="762"/>
      <c r="U66" s="763"/>
    </row>
    <row r="67" spans="2:21" ht="23.25" customHeight="1" x14ac:dyDescent="0.15">
      <c r="B67" s="774"/>
      <c r="C67" s="777"/>
      <c r="D67" s="777"/>
      <c r="E67" s="777"/>
      <c r="F67" s="333"/>
      <c r="G67" s="781"/>
      <c r="H67" s="782"/>
      <c r="I67" s="333"/>
      <c r="J67" s="334"/>
      <c r="K67" s="335"/>
      <c r="L67" s="372" t="s">
        <v>247</v>
      </c>
      <c r="M67" s="335"/>
      <c r="N67" s="372" t="s">
        <v>254</v>
      </c>
      <c r="O67" s="335"/>
      <c r="P67" s="372" t="s">
        <v>247</v>
      </c>
      <c r="Q67" s="335"/>
      <c r="R67" s="372" t="s">
        <v>254</v>
      </c>
      <c r="S67" s="761"/>
      <c r="T67" s="762"/>
      <c r="U67" s="763"/>
    </row>
    <row r="68" spans="2:21" ht="24" customHeight="1" x14ac:dyDescent="0.15">
      <c r="B68" s="774"/>
      <c r="C68" s="777"/>
      <c r="D68" s="777"/>
      <c r="E68" s="777"/>
      <c r="F68" s="333"/>
      <c r="G68" s="781"/>
      <c r="H68" s="782"/>
      <c r="I68" s="333"/>
      <c r="J68" s="334"/>
      <c r="K68" s="335"/>
      <c r="L68" s="372" t="s">
        <v>247</v>
      </c>
      <c r="M68" s="335"/>
      <c r="N68" s="372" t="s">
        <v>254</v>
      </c>
      <c r="O68" s="335"/>
      <c r="P68" s="372" t="s">
        <v>247</v>
      </c>
      <c r="Q68" s="335"/>
      <c r="R68" s="372" t="s">
        <v>254</v>
      </c>
      <c r="S68" s="761"/>
      <c r="T68" s="762"/>
      <c r="U68" s="763"/>
    </row>
    <row r="69" spans="2:21" ht="24" customHeight="1" thickBot="1" x14ac:dyDescent="0.2">
      <c r="B69" s="775"/>
      <c r="C69" s="778"/>
      <c r="D69" s="778"/>
      <c r="E69" s="778"/>
      <c r="F69" s="343" t="s">
        <v>261</v>
      </c>
      <c r="G69" s="338"/>
      <c r="H69" s="790" t="s">
        <v>268</v>
      </c>
      <c r="I69" s="791"/>
      <c r="J69" s="339"/>
      <c r="K69" s="755"/>
      <c r="L69" s="756"/>
      <c r="M69" s="756"/>
      <c r="N69" s="756"/>
      <c r="O69" s="756"/>
      <c r="P69" s="756"/>
      <c r="Q69" s="756"/>
      <c r="R69" s="757"/>
      <c r="S69" s="764"/>
      <c r="T69" s="765"/>
      <c r="U69" s="766"/>
    </row>
    <row r="70" spans="2:21" ht="24" customHeight="1" x14ac:dyDescent="0.15">
      <c r="B70" s="773">
        <v>2</v>
      </c>
      <c r="C70" s="776"/>
      <c r="D70" s="776"/>
      <c r="E70" s="776"/>
      <c r="F70" s="330"/>
      <c r="G70" s="779"/>
      <c r="H70" s="780"/>
      <c r="I70" s="330"/>
      <c r="J70" s="331"/>
      <c r="K70" s="332"/>
      <c r="L70" s="371" t="s">
        <v>247</v>
      </c>
      <c r="M70" s="332"/>
      <c r="N70" s="371" t="s">
        <v>254</v>
      </c>
      <c r="O70" s="332"/>
      <c r="P70" s="371" t="s">
        <v>247</v>
      </c>
      <c r="Q70" s="332"/>
      <c r="R70" s="371" t="s">
        <v>254</v>
      </c>
      <c r="S70" s="758" t="str">
        <f>IF(SUM(J70:J74)=0,"",SUM(J70:J74))</f>
        <v/>
      </c>
      <c r="T70" s="759"/>
      <c r="U70" s="760"/>
    </row>
    <row r="71" spans="2:21" ht="24" customHeight="1" x14ac:dyDescent="0.15">
      <c r="B71" s="774"/>
      <c r="C71" s="777"/>
      <c r="D71" s="777"/>
      <c r="E71" s="777"/>
      <c r="F71" s="333"/>
      <c r="G71" s="781"/>
      <c r="H71" s="782"/>
      <c r="I71" s="333"/>
      <c r="J71" s="334"/>
      <c r="K71" s="335"/>
      <c r="L71" s="372" t="s">
        <v>247</v>
      </c>
      <c r="M71" s="335"/>
      <c r="N71" s="372" t="s">
        <v>254</v>
      </c>
      <c r="O71" s="335"/>
      <c r="P71" s="372" t="s">
        <v>247</v>
      </c>
      <c r="Q71" s="335"/>
      <c r="R71" s="372" t="s">
        <v>254</v>
      </c>
      <c r="S71" s="761"/>
      <c r="T71" s="762"/>
      <c r="U71" s="763"/>
    </row>
    <row r="72" spans="2:21" ht="24" customHeight="1" x14ac:dyDescent="0.15">
      <c r="B72" s="774"/>
      <c r="C72" s="777"/>
      <c r="D72" s="777"/>
      <c r="E72" s="777"/>
      <c r="F72" s="333"/>
      <c r="G72" s="781"/>
      <c r="H72" s="782"/>
      <c r="I72" s="333"/>
      <c r="J72" s="334"/>
      <c r="K72" s="335"/>
      <c r="L72" s="372" t="s">
        <v>247</v>
      </c>
      <c r="M72" s="335"/>
      <c r="N72" s="372" t="s">
        <v>254</v>
      </c>
      <c r="O72" s="335"/>
      <c r="P72" s="372" t="s">
        <v>247</v>
      </c>
      <c r="Q72" s="335"/>
      <c r="R72" s="372" t="s">
        <v>254</v>
      </c>
      <c r="S72" s="761"/>
      <c r="T72" s="762"/>
      <c r="U72" s="763"/>
    </row>
    <row r="73" spans="2:21" ht="24" customHeight="1" x14ac:dyDescent="0.15">
      <c r="B73" s="774"/>
      <c r="C73" s="777"/>
      <c r="D73" s="777"/>
      <c r="E73" s="777"/>
      <c r="F73" s="333"/>
      <c r="G73" s="781"/>
      <c r="H73" s="782"/>
      <c r="I73" s="333"/>
      <c r="J73" s="334"/>
      <c r="K73" s="335"/>
      <c r="L73" s="372" t="s">
        <v>247</v>
      </c>
      <c r="M73" s="335"/>
      <c r="N73" s="372" t="s">
        <v>254</v>
      </c>
      <c r="O73" s="335"/>
      <c r="P73" s="372" t="s">
        <v>247</v>
      </c>
      <c r="Q73" s="335"/>
      <c r="R73" s="372" t="s">
        <v>254</v>
      </c>
      <c r="S73" s="761"/>
      <c r="T73" s="762"/>
      <c r="U73" s="763"/>
    </row>
    <row r="74" spans="2:21" ht="24" customHeight="1" thickBot="1" x14ac:dyDescent="0.2">
      <c r="B74" s="775"/>
      <c r="C74" s="778"/>
      <c r="D74" s="778"/>
      <c r="E74" s="778"/>
      <c r="F74" s="343" t="s">
        <v>261</v>
      </c>
      <c r="G74" s="338"/>
      <c r="H74" s="790" t="s">
        <v>268</v>
      </c>
      <c r="I74" s="791"/>
      <c r="J74" s="339"/>
      <c r="K74" s="755"/>
      <c r="L74" s="756"/>
      <c r="M74" s="756"/>
      <c r="N74" s="756"/>
      <c r="O74" s="756"/>
      <c r="P74" s="756"/>
      <c r="Q74" s="756"/>
      <c r="R74" s="757"/>
      <c r="S74" s="764"/>
      <c r="T74" s="765"/>
      <c r="U74" s="766"/>
    </row>
    <row r="75" spans="2:21" ht="24" customHeight="1" x14ac:dyDescent="0.15">
      <c r="B75" s="773">
        <v>3</v>
      </c>
      <c r="C75" s="776"/>
      <c r="D75" s="776"/>
      <c r="E75" s="776"/>
      <c r="F75" s="330"/>
      <c r="G75" s="779"/>
      <c r="H75" s="780"/>
      <c r="I75" s="330"/>
      <c r="J75" s="331"/>
      <c r="K75" s="332"/>
      <c r="L75" s="371" t="s">
        <v>247</v>
      </c>
      <c r="M75" s="332"/>
      <c r="N75" s="371" t="s">
        <v>254</v>
      </c>
      <c r="O75" s="332"/>
      <c r="P75" s="371" t="s">
        <v>247</v>
      </c>
      <c r="Q75" s="332"/>
      <c r="R75" s="371" t="s">
        <v>254</v>
      </c>
      <c r="S75" s="758" t="str">
        <f>IF(SUM(J75:J79)=0,"",SUM(J75:J79))</f>
        <v/>
      </c>
      <c r="T75" s="759"/>
      <c r="U75" s="760"/>
    </row>
    <row r="76" spans="2:21" ht="24" customHeight="1" x14ac:dyDescent="0.15">
      <c r="B76" s="774"/>
      <c r="C76" s="777"/>
      <c r="D76" s="777"/>
      <c r="E76" s="777"/>
      <c r="F76" s="333"/>
      <c r="G76" s="781"/>
      <c r="H76" s="782"/>
      <c r="I76" s="333"/>
      <c r="J76" s="334"/>
      <c r="K76" s="335"/>
      <c r="L76" s="372" t="s">
        <v>247</v>
      </c>
      <c r="M76" s="335"/>
      <c r="N76" s="372" t="s">
        <v>254</v>
      </c>
      <c r="O76" s="335"/>
      <c r="P76" s="372" t="s">
        <v>247</v>
      </c>
      <c r="Q76" s="335"/>
      <c r="R76" s="372" t="s">
        <v>254</v>
      </c>
      <c r="S76" s="761"/>
      <c r="T76" s="762"/>
      <c r="U76" s="763"/>
    </row>
    <row r="77" spans="2:21" ht="24" customHeight="1" x14ac:dyDescent="0.15">
      <c r="B77" s="774"/>
      <c r="C77" s="777"/>
      <c r="D77" s="777"/>
      <c r="E77" s="777"/>
      <c r="F77" s="333"/>
      <c r="G77" s="781"/>
      <c r="H77" s="782"/>
      <c r="I77" s="333"/>
      <c r="J77" s="334"/>
      <c r="K77" s="335"/>
      <c r="L77" s="372" t="s">
        <v>247</v>
      </c>
      <c r="M77" s="335"/>
      <c r="N77" s="372" t="s">
        <v>254</v>
      </c>
      <c r="O77" s="335"/>
      <c r="P77" s="372" t="s">
        <v>247</v>
      </c>
      <c r="Q77" s="335"/>
      <c r="R77" s="372" t="s">
        <v>254</v>
      </c>
      <c r="S77" s="761"/>
      <c r="T77" s="762"/>
      <c r="U77" s="763"/>
    </row>
    <row r="78" spans="2:21" ht="24" customHeight="1" x14ac:dyDescent="0.15">
      <c r="B78" s="774"/>
      <c r="C78" s="777"/>
      <c r="D78" s="777"/>
      <c r="E78" s="777"/>
      <c r="F78" s="333"/>
      <c r="G78" s="781"/>
      <c r="H78" s="782"/>
      <c r="I78" s="333"/>
      <c r="J78" s="334"/>
      <c r="K78" s="335"/>
      <c r="L78" s="372" t="s">
        <v>247</v>
      </c>
      <c r="M78" s="335"/>
      <c r="N78" s="372" t="s">
        <v>254</v>
      </c>
      <c r="O78" s="335"/>
      <c r="P78" s="372" t="s">
        <v>247</v>
      </c>
      <c r="Q78" s="335"/>
      <c r="R78" s="372" t="s">
        <v>254</v>
      </c>
      <c r="S78" s="761"/>
      <c r="T78" s="762"/>
      <c r="U78" s="763"/>
    </row>
    <row r="79" spans="2:21" ht="24" customHeight="1" thickBot="1" x14ac:dyDescent="0.2">
      <c r="B79" s="775"/>
      <c r="C79" s="778"/>
      <c r="D79" s="778"/>
      <c r="E79" s="778"/>
      <c r="F79" s="343" t="s">
        <v>261</v>
      </c>
      <c r="G79" s="338"/>
      <c r="H79" s="790" t="s">
        <v>268</v>
      </c>
      <c r="I79" s="791"/>
      <c r="J79" s="339"/>
      <c r="K79" s="755"/>
      <c r="L79" s="756"/>
      <c r="M79" s="756"/>
      <c r="N79" s="756"/>
      <c r="O79" s="756"/>
      <c r="P79" s="756"/>
      <c r="Q79" s="756"/>
      <c r="R79" s="757"/>
      <c r="S79" s="764"/>
      <c r="T79" s="765"/>
      <c r="U79" s="766"/>
    </row>
    <row r="80" spans="2:21" ht="24" customHeight="1" x14ac:dyDescent="0.15">
      <c r="B80" s="773">
        <v>4</v>
      </c>
      <c r="C80" s="776"/>
      <c r="D80" s="776"/>
      <c r="E80" s="776"/>
      <c r="F80" s="330"/>
      <c r="G80" s="779"/>
      <c r="H80" s="780"/>
      <c r="I80" s="330"/>
      <c r="J80" s="331"/>
      <c r="K80" s="332"/>
      <c r="L80" s="371" t="s">
        <v>247</v>
      </c>
      <c r="M80" s="332"/>
      <c r="N80" s="371" t="s">
        <v>254</v>
      </c>
      <c r="O80" s="332"/>
      <c r="P80" s="371" t="s">
        <v>247</v>
      </c>
      <c r="Q80" s="332"/>
      <c r="R80" s="371" t="s">
        <v>254</v>
      </c>
      <c r="S80" s="758" t="str">
        <f>IF(SUM(J80:J84)=0,"",SUM(J80:J84))</f>
        <v/>
      </c>
      <c r="T80" s="759"/>
      <c r="U80" s="760"/>
    </row>
    <row r="81" spans="1:30" ht="24" customHeight="1" x14ac:dyDescent="0.15">
      <c r="B81" s="774"/>
      <c r="C81" s="777"/>
      <c r="D81" s="777"/>
      <c r="E81" s="777"/>
      <c r="F81" s="333"/>
      <c r="G81" s="781"/>
      <c r="H81" s="782"/>
      <c r="I81" s="333"/>
      <c r="J81" s="334"/>
      <c r="K81" s="335"/>
      <c r="L81" s="372" t="s">
        <v>247</v>
      </c>
      <c r="M81" s="335"/>
      <c r="N81" s="372" t="s">
        <v>254</v>
      </c>
      <c r="O81" s="335"/>
      <c r="P81" s="372" t="s">
        <v>247</v>
      </c>
      <c r="Q81" s="335"/>
      <c r="R81" s="372" t="s">
        <v>254</v>
      </c>
      <c r="S81" s="761"/>
      <c r="T81" s="762"/>
      <c r="U81" s="763"/>
    </row>
    <row r="82" spans="1:30" ht="24" customHeight="1" x14ac:dyDescent="0.15">
      <c r="B82" s="774"/>
      <c r="C82" s="777"/>
      <c r="D82" s="777"/>
      <c r="E82" s="777"/>
      <c r="F82" s="333"/>
      <c r="G82" s="781"/>
      <c r="H82" s="782"/>
      <c r="I82" s="333"/>
      <c r="J82" s="334"/>
      <c r="K82" s="335"/>
      <c r="L82" s="372" t="s">
        <v>247</v>
      </c>
      <c r="M82" s="335"/>
      <c r="N82" s="372" t="s">
        <v>254</v>
      </c>
      <c r="O82" s="335"/>
      <c r="P82" s="372" t="s">
        <v>247</v>
      </c>
      <c r="Q82" s="335"/>
      <c r="R82" s="372" t="s">
        <v>254</v>
      </c>
      <c r="S82" s="761"/>
      <c r="T82" s="762"/>
      <c r="U82" s="763"/>
    </row>
    <row r="83" spans="1:30" ht="24" customHeight="1" x14ac:dyDescent="0.15">
      <c r="B83" s="774"/>
      <c r="C83" s="777"/>
      <c r="D83" s="777"/>
      <c r="E83" s="777"/>
      <c r="F83" s="333"/>
      <c r="G83" s="781"/>
      <c r="H83" s="782"/>
      <c r="I83" s="333"/>
      <c r="J83" s="334"/>
      <c r="K83" s="335"/>
      <c r="L83" s="372" t="s">
        <v>247</v>
      </c>
      <c r="M83" s="335"/>
      <c r="N83" s="372" t="s">
        <v>254</v>
      </c>
      <c r="O83" s="335"/>
      <c r="P83" s="372" t="s">
        <v>247</v>
      </c>
      <c r="Q83" s="335"/>
      <c r="R83" s="372" t="s">
        <v>254</v>
      </c>
      <c r="S83" s="761"/>
      <c r="T83" s="762"/>
      <c r="U83" s="763"/>
    </row>
    <row r="84" spans="1:30" ht="24" customHeight="1" thickBot="1" x14ac:dyDescent="0.2">
      <c r="B84" s="775"/>
      <c r="C84" s="778"/>
      <c r="D84" s="778"/>
      <c r="E84" s="778"/>
      <c r="F84" s="343" t="s">
        <v>261</v>
      </c>
      <c r="G84" s="338"/>
      <c r="H84" s="790" t="s">
        <v>268</v>
      </c>
      <c r="I84" s="791"/>
      <c r="J84" s="339"/>
      <c r="K84" s="755"/>
      <c r="L84" s="756"/>
      <c r="M84" s="756"/>
      <c r="N84" s="756"/>
      <c r="O84" s="756"/>
      <c r="P84" s="756"/>
      <c r="Q84" s="756"/>
      <c r="R84" s="757"/>
      <c r="S84" s="764"/>
      <c r="T84" s="765"/>
      <c r="U84" s="766"/>
    </row>
    <row r="85" spans="1:30" ht="24" customHeight="1" x14ac:dyDescent="0.15">
      <c r="B85" s="96" t="s">
        <v>123</v>
      </c>
      <c r="C85" s="86"/>
      <c r="D85" s="94"/>
      <c r="E85" s="94"/>
      <c r="F85" s="95"/>
      <c r="G85" s="94"/>
      <c r="H85" s="94"/>
    </row>
    <row r="86" spans="1:30" ht="16.5" customHeight="1" x14ac:dyDescent="0.15">
      <c r="B86" s="97" t="s">
        <v>297</v>
      </c>
      <c r="C86" s="86"/>
      <c r="D86" s="108"/>
      <c r="E86" s="90"/>
      <c r="F86" s="93"/>
      <c r="G86" s="93"/>
      <c r="H86" s="93"/>
    </row>
    <row r="87" spans="1:30" ht="16.5" customHeight="1" x14ac:dyDescent="0.15">
      <c r="B87" s="93" t="s">
        <v>269</v>
      </c>
      <c r="C87" s="86"/>
      <c r="D87" s="108"/>
      <c r="E87" s="86"/>
      <c r="F87" s="86"/>
      <c r="G87" s="93"/>
      <c r="H87" s="93"/>
    </row>
    <row r="88" spans="1:30" ht="16.5" customHeight="1" x14ac:dyDescent="0.15">
      <c r="B88" s="93"/>
      <c r="C88" s="86"/>
      <c r="D88" s="108"/>
      <c r="E88" s="90"/>
      <c r="F88" s="93"/>
      <c r="G88" s="93"/>
      <c r="H88" s="93"/>
    </row>
    <row r="89" spans="1:30" s="86" customFormat="1" ht="20.25" customHeight="1" x14ac:dyDescent="0.15">
      <c r="A89" s="108"/>
      <c r="B89" s="108"/>
      <c r="C89" s="86" t="s">
        <v>115</v>
      </c>
      <c r="G89" s="87"/>
      <c r="H89" s="87"/>
      <c r="I89" s="108"/>
      <c r="J89" s="108"/>
      <c r="K89" s="108"/>
      <c r="L89" s="108"/>
      <c r="M89" s="108"/>
      <c r="N89" s="108"/>
      <c r="O89" s="108"/>
      <c r="P89" s="108"/>
      <c r="Q89" s="108"/>
      <c r="R89" s="108"/>
      <c r="S89" s="108"/>
      <c r="T89" s="162" t="s">
        <v>270</v>
      </c>
      <c r="U89" s="222" t="str">
        <f>IF(SUM(S65:U84)=0,"",U60+1)</f>
        <v/>
      </c>
      <c r="W89" s="108"/>
      <c r="X89" s="108"/>
      <c r="Y89" s="108"/>
      <c r="Z89" s="299"/>
      <c r="AA89" s="299"/>
      <c r="AB89" s="299"/>
      <c r="AC89" s="299"/>
      <c r="AD89" s="299"/>
    </row>
    <row r="90" spans="1:30" s="86" customFormat="1" ht="27.75" x14ac:dyDescent="0.15">
      <c r="A90" s="108"/>
      <c r="B90" s="753" t="s">
        <v>116</v>
      </c>
      <c r="C90" s="753"/>
      <c r="D90" s="753"/>
      <c r="E90" s="753"/>
      <c r="F90" s="753"/>
      <c r="G90" s="753"/>
      <c r="H90" s="753"/>
      <c r="I90" s="753"/>
      <c r="J90" s="754" t="s">
        <v>272</v>
      </c>
      <c r="K90" s="754"/>
      <c r="L90" s="754"/>
      <c r="M90" s="754"/>
      <c r="N90" s="754"/>
      <c r="O90" s="754"/>
      <c r="P90" s="754"/>
      <c r="Q90" s="754"/>
      <c r="R90" s="754"/>
      <c r="S90" s="754"/>
      <c r="T90" s="754"/>
      <c r="U90" s="754"/>
      <c r="W90" s="108"/>
      <c r="X90" s="108"/>
      <c r="Y90" s="108"/>
      <c r="Z90" s="299"/>
      <c r="AA90" s="299"/>
      <c r="AB90" s="299"/>
      <c r="AC90" s="299"/>
      <c r="AD90" s="299"/>
    </row>
    <row r="91" spans="1:30" ht="21.75" thickBot="1" x14ac:dyDescent="0.2">
      <c r="D91" s="221" t="s">
        <v>257</v>
      </c>
      <c r="E91" s="785"/>
      <c r="F91" s="785"/>
      <c r="G91" s="89" t="s">
        <v>258</v>
      </c>
      <c r="H91" s="88"/>
      <c r="L91" s="217" t="s">
        <v>260</v>
      </c>
      <c r="M91" s="342"/>
      <c r="N91" s="93" t="s">
        <v>247</v>
      </c>
      <c r="O91" s="342"/>
      <c r="P91" s="93" t="s">
        <v>254</v>
      </c>
      <c r="Q91" s="93" t="s">
        <v>218</v>
      </c>
      <c r="R91" s="342"/>
      <c r="S91" s="93" t="s">
        <v>247</v>
      </c>
      <c r="T91" s="342"/>
      <c r="U91" s="93" t="s">
        <v>259</v>
      </c>
    </row>
    <row r="92" spans="1:30" ht="18" customHeight="1" x14ac:dyDescent="0.15">
      <c r="B92" s="773" t="s">
        <v>256</v>
      </c>
      <c r="C92" s="786" t="s">
        <v>253</v>
      </c>
      <c r="D92" s="218" t="s">
        <v>266</v>
      </c>
      <c r="E92" s="218" t="s">
        <v>251</v>
      </c>
      <c r="F92" s="788" t="s">
        <v>117</v>
      </c>
      <c r="G92" s="706" t="s">
        <v>118</v>
      </c>
      <c r="H92" s="707"/>
      <c r="I92" s="91" t="s">
        <v>119</v>
      </c>
      <c r="J92" s="91" t="s">
        <v>264</v>
      </c>
      <c r="K92" s="706" t="s">
        <v>120</v>
      </c>
      <c r="L92" s="767"/>
      <c r="M92" s="767"/>
      <c r="N92" s="707"/>
      <c r="O92" s="706" t="s">
        <v>255</v>
      </c>
      <c r="P92" s="767"/>
      <c r="Q92" s="767"/>
      <c r="R92" s="707"/>
      <c r="S92" s="706" t="s">
        <v>262</v>
      </c>
      <c r="T92" s="767"/>
      <c r="U92" s="768"/>
    </row>
    <row r="93" spans="1:30" ht="18" customHeight="1" thickBot="1" x14ac:dyDescent="0.2">
      <c r="B93" s="775"/>
      <c r="C93" s="787"/>
      <c r="D93" s="219" t="s">
        <v>250</v>
      </c>
      <c r="E93" s="219" t="s">
        <v>252</v>
      </c>
      <c r="F93" s="789"/>
      <c r="G93" s="769"/>
      <c r="H93" s="771"/>
      <c r="I93" s="92" t="s">
        <v>121</v>
      </c>
      <c r="J93" s="92" t="s">
        <v>265</v>
      </c>
      <c r="K93" s="769"/>
      <c r="L93" s="770"/>
      <c r="M93" s="770"/>
      <c r="N93" s="771"/>
      <c r="O93" s="769"/>
      <c r="P93" s="770"/>
      <c r="Q93" s="770"/>
      <c r="R93" s="771"/>
      <c r="S93" s="769" t="s">
        <v>263</v>
      </c>
      <c r="T93" s="770"/>
      <c r="U93" s="772"/>
    </row>
    <row r="94" spans="1:30" ht="24" customHeight="1" x14ac:dyDescent="0.15">
      <c r="B94" s="773">
        <v>1</v>
      </c>
      <c r="C94" s="776"/>
      <c r="D94" s="776"/>
      <c r="E94" s="776"/>
      <c r="F94" s="330"/>
      <c r="G94" s="779"/>
      <c r="H94" s="780"/>
      <c r="I94" s="330"/>
      <c r="J94" s="331"/>
      <c r="K94" s="332"/>
      <c r="L94" s="371" t="s">
        <v>247</v>
      </c>
      <c r="M94" s="332"/>
      <c r="N94" s="371" t="s">
        <v>254</v>
      </c>
      <c r="O94" s="332"/>
      <c r="P94" s="371" t="s">
        <v>247</v>
      </c>
      <c r="Q94" s="332"/>
      <c r="R94" s="371" t="s">
        <v>254</v>
      </c>
      <c r="S94" s="758" t="str">
        <f>IF(SUM(J94:J98)=0,"",SUM(J94:J98))</f>
        <v/>
      </c>
      <c r="T94" s="759"/>
      <c r="U94" s="760"/>
    </row>
    <row r="95" spans="1:30" ht="24" customHeight="1" x14ac:dyDescent="0.15">
      <c r="B95" s="774"/>
      <c r="C95" s="777"/>
      <c r="D95" s="777"/>
      <c r="E95" s="777"/>
      <c r="F95" s="333"/>
      <c r="G95" s="781"/>
      <c r="H95" s="782"/>
      <c r="I95" s="333"/>
      <c r="J95" s="334"/>
      <c r="K95" s="335"/>
      <c r="L95" s="372" t="s">
        <v>247</v>
      </c>
      <c r="M95" s="335"/>
      <c r="N95" s="372" t="s">
        <v>254</v>
      </c>
      <c r="O95" s="335"/>
      <c r="P95" s="372" t="s">
        <v>247</v>
      </c>
      <c r="Q95" s="335"/>
      <c r="R95" s="372" t="s">
        <v>254</v>
      </c>
      <c r="S95" s="761"/>
      <c r="T95" s="762"/>
      <c r="U95" s="763"/>
    </row>
    <row r="96" spans="1:30" ht="23.25" customHeight="1" x14ac:dyDescent="0.15">
      <c r="B96" s="774"/>
      <c r="C96" s="777"/>
      <c r="D96" s="777"/>
      <c r="E96" s="777"/>
      <c r="F96" s="333"/>
      <c r="G96" s="781"/>
      <c r="H96" s="782"/>
      <c r="I96" s="333"/>
      <c r="J96" s="334"/>
      <c r="K96" s="335"/>
      <c r="L96" s="372" t="s">
        <v>247</v>
      </c>
      <c r="M96" s="335"/>
      <c r="N96" s="372" t="s">
        <v>254</v>
      </c>
      <c r="O96" s="335"/>
      <c r="P96" s="372" t="s">
        <v>247</v>
      </c>
      <c r="Q96" s="335"/>
      <c r="R96" s="372" t="s">
        <v>254</v>
      </c>
      <c r="S96" s="761"/>
      <c r="T96" s="762"/>
      <c r="U96" s="763"/>
    </row>
    <row r="97" spans="2:21" ht="24" customHeight="1" x14ac:dyDescent="0.15">
      <c r="B97" s="774"/>
      <c r="C97" s="777"/>
      <c r="D97" s="777"/>
      <c r="E97" s="777"/>
      <c r="F97" s="333"/>
      <c r="G97" s="781"/>
      <c r="H97" s="782"/>
      <c r="I97" s="333"/>
      <c r="J97" s="334"/>
      <c r="K97" s="335"/>
      <c r="L97" s="372" t="s">
        <v>247</v>
      </c>
      <c r="M97" s="335"/>
      <c r="N97" s="372" t="s">
        <v>254</v>
      </c>
      <c r="O97" s="335"/>
      <c r="P97" s="372" t="s">
        <v>247</v>
      </c>
      <c r="Q97" s="335"/>
      <c r="R97" s="372" t="s">
        <v>254</v>
      </c>
      <c r="S97" s="761"/>
      <c r="T97" s="762"/>
      <c r="U97" s="763"/>
    </row>
    <row r="98" spans="2:21" ht="24" customHeight="1" thickBot="1" x14ac:dyDescent="0.2">
      <c r="B98" s="775"/>
      <c r="C98" s="778"/>
      <c r="D98" s="778"/>
      <c r="E98" s="778"/>
      <c r="F98" s="343" t="s">
        <v>261</v>
      </c>
      <c r="G98" s="338"/>
      <c r="H98" s="790" t="s">
        <v>268</v>
      </c>
      <c r="I98" s="791"/>
      <c r="J98" s="339"/>
      <c r="K98" s="755"/>
      <c r="L98" s="756"/>
      <c r="M98" s="756"/>
      <c r="N98" s="756"/>
      <c r="O98" s="756"/>
      <c r="P98" s="756"/>
      <c r="Q98" s="756"/>
      <c r="R98" s="757"/>
      <c r="S98" s="764"/>
      <c r="T98" s="765"/>
      <c r="U98" s="766"/>
    </row>
    <row r="99" spans="2:21" ht="24" customHeight="1" x14ac:dyDescent="0.15">
      <c r="B99" s="773">
        <v>2</v>
      </c>
      <c r="C99" s="776"/>
      <c r="D99" s="776"/>
      <c r="E99" s="776"/>
      <c r="F99" s="330"/>
      <c r="G99" s="779"/>
      <c r="H99" s="780"/>
      <c r="I99" s="330"/>
      <c r="J99" s="331"/>
      <c r="K99" s="332"/>
      <c r="L99" s="371" t="s">
        <v>247</v>
      </c>
      <c r="M99" s="332"/>
      <c r="N99" s="371" t="s">
        <v>254</v>
      </c>
      <c r="O99" s="332"/>
      <c r="P99" s="371" t="s">
        <v>247</v>
      </c>
      <c r="Q99" s="332"/>
      <c r="R99" s="371" t="s">
        <v>254</v>
      </c>
      <c r="S99" s="758" t="str">
        <f>IF(SUM(J99:J103)=0,"",SUM(J99:J103))</f>
        <v/>
      </c>
      <c r="T99" s="759"/>
      <c r="U99" s="760"/>
    </row>
    <row r="100" spans="2:21" ht="24" customHeight="1" x14ac:dyDescent="0.15">
      <c r="B100" s="774"/>
      <c r="C100" s="777"/>
      <c r="D100" s="777"/>
      <c r="E100" s="777"/>
      <c r="F100" s="333"/>
      <c r="G100" s="781"/>
      <c r="H100" s="782"/>
      <c r="I100" s="333"/>
      <c r="J100" s="334"/>
      <c r="K100" s="335"/>
      <c r="L100" s="372" t="s">
        <v>247</v>
      </c>
      <c r="M100" s="335"/>
      <c r="N100" s="372" t="s">
        <v>254</v>
      </c>
      <c r="O100" s="335"/>
      <c r="P100" s="372" t="s">
        <v>247</v>
      </c>
      <c r="Q100" s="335"/>
      <c r="R100" s="372" t="s">
        <v>254</v>
      </c>
      <c r="S100" s="761"/>
      <c r="T100" s="762"/>
      <c r="U100" s="763"/>
    </row>
    <row r="101" spans="2:21" ht="24" customHeight="1" x14ac:dyDescent="0.15">
      <c r="B101" s="774"/>
      <c r="C101" s="777"/>
      <c r="D101" s="777"/>
      <c r="E101" s="777"/>
      <c r="F101" s="333"/>
      <c r="G101" s="781"/>
      <c r="H101" s="782"/>
      <c r="I101" s="333"/>
      <c r="J101" s="334"/>
      <c r="K101" s="335"/>
      <c r="L101" s="372" t="s">
        <v>247</v>
      </c>
      <c r="M101" s="335"/>
      <c r="N101" s="372" t="s">
        <v>254</v>
      </c>
      <c r="O101" s="335"/>
      <c r="P101" s="372" t="s">
        <v>247</v>
      </c>
      <c r="Q101" s="335"/>
      <c r="R101" s="372" t="s">
        <v>254</v>
      </c>
      <c r="S101" s="761"/>
      <c r="T101" s="762"/>
      <c r="U101" s="763"/>
    </row>
    <row r="102" spans="2:21" ht="24" customHeight="1" x14ac:dyDescent="0.15">
      <c r="B102" s="774"/>
      <c r="C102" s="777"/>
      <c r="D102" s="777"/>
      <c r="E102" s="777"/>
      <c r="F102" s="333"/>
      <c r="G102" s="781"/>
      <c r="H102" s="782"/>
      <c r="I102" s="333"/>
      <c r="J102" s="334"/>
      <c r="K102" s="335"/>
      <c r="L102" s="372" t="s">
        <v>247</v>
      </c>
      <c r="M102" s="335"/>
      <c r="N102" s="372" t="s">
        <v>254</v>
      </c>
      <c r="O102" s="335"/>
      <c r="P102" s="372" t="s">
        <v>247</v>
      </c>
      <c r="Q102" s="335"/>
      <c r="R102" s="372" t="s">
        <v>254</v>
      </c>
      <c r="S102" s="761"/>
      <c r="T102" s="762"/>
      <c r="U102" s="763"/>
    </row>
    <row r="103" spans="2:21" ht="24" customHeight="1" thickBot="1" x14ac:dyDescent="0.2">
      <c r="B103" s="775"/>
      <c r="C103" s="778"/>
      <c r="D103" s="778"/>
      <c r="E103" s="778"/>
      <c r="F103" s="343" t="s">
        <v>261</v>
      </c>
      <c r="G103" s="338"/>
      <c r="H103" s="790" t="s">
        <v>268</v>
      </c>
      <c r="I103" s="791"/>
      <c r="J103" s="339"/>
      <c r="K103" s="755"/>
      <c r="L103" s="756"/>
      <c r="M103" s="756"/>
      <c r="N103" s="756"/>
      <c r="O103" s="756"/>
      <c r="P103" s="756"/>
      <c r="Q103" s="756"/>
      <c r="R103" s="757"/>
      <c r="S103" s="764"/>
      <c r="T103" s="765"/>
      <c r="U103" s="766"/>
    </row>
    <row r="104" spans="2:21" ht="24" customHeight="1" x14ac:dyDescent="0.15">
      <c r="B104" s="773">
        <v>3</v>
      </c>
      <c r="C104" s="776"/>
      <c r="D104" s="776"/>
      <c r="E104" s="776"/>
      <c r="F104" s="330"/>
      <c r="G104" s="779"/>
      <c r="H104" s="780"/>
      <c r="I104" s="330"/>
      <c r="J104" s="331"/>
      <c r="K104" s="332"/>
      <c r="L104" s="371" t="s">
        <v>247</v>
      </c>
      <c r="M104" s="332"/>
      <c r="N104" s="371" t="s">
        <v>254</v>
      </c>
      <c r="O104" s="332"/>
      <c r="P104" s="371" t="s">
        <v>247</v>
      </c>
      <c r="Q104" s="332"/>
      <c r="R104" s="371" t="s">
        <v>254</v>
      </c>
      <c r="S104" s="758" t="str">
        <f>IF(SUM(J104:J108)=0,"",SUM(J104:J108))</f>
        <v/>
      </c>
      <c r="T104" s="759"/>
      <c r="U104" s="760"/>
    </row>
    <row r="105" spans="2:21" ht="24" customHeight="1" x14ac:dyDescent="0.15">
      <c r="B105" s="774"/>
      <c r="C105" s="777"/>
      <c r="D105" s="777"/>
      <c r="E105" s="777"/>
      <c r="F105" s="333"/>
      <c r="G105" s="781"/>
      <c r="H105" s="782"/>
      <c r="I105" s="333"/>
      <c r="J105" s="334"/>
      <c r="K105" s="335"/>
      <c r="L105" s="372" t="s">
        <v>247</v>
      </c>
      <c r="M105" s="335"/>
      <c r="N105" s="372" t="s">
        <v>254</v>
      </c>
      <c r="O105" s="335"/>
      <c r="P105" s="372" t="s">
        <v>247</v>
      </c>
      <c r="Q105" s="335"/>
      <c r="R105" s="372" t="s">
        <v>254</v>
      </c>
      <c r="S105" s="761"/>
      <c r="T105" s="762"/>
      <c r="U105" s="763"/>
    </row>
    <row r="106" spans="2:21" ht="24" customHeight="1" x14ac:dyDescent="0.15">
      <c r="B106" s="774"/>
      <c r="C106" s="777"/>
      <c r="D106" s="777"/>
      <c r="E106" s="777"/>
      <c r="F106" s="333"/>
      <c r="G106" s="781"/>
      <c r="H106" s="782"/>
      <c r="I106" s="333"/>
      <c r="J106" s="334"/>
      <c r="K106" s="335"/>
      <c r="L106" s="372" t="s">
        <v>247</v>
      </c>
      <c r="M106" s="335"/>
      <c r="N106" s="372" t="s">
        <v>254</v>
      </c>
      <c r="O106" s="335"/>
      <c r="P106" s="372" t="s">
        <v>247</v>
      </c>
      <c r="Q106" s="335"/>
      <c r="R106" s="372" t="s">
        <v>254</v>
      </c>
      <c r="S106" s="761"/>
      <c r="T106" s="762"/>
      <c r="U106" s="763"/>
    </row>
    <row r="107" spans="2:21" ht="24" customHeight="1" x14ac:dyDescent="0.15">
      <c r="B107" s="774"/>
      <c r="C107" s="777"/>
      <c r="D107" s="777"/>
      <c r="E107" s="777"/>
      <c r="F107" s="333"/>
      <c r="G107" s="781"/>
      <c r="H107" s="782"/>
      <c r="I107" s="333"/>
      <c r="J107" s="334"/>
      <c r="K107" s="335"/>
      <c r="L107" s="372" t="s">
        <v>247</v>
      </c>
      <c r="M107" s="335"/>
      <c r="N107" s="372" t="s">
        <v>254</v>
      </c>
      <c r="O107" s="335"/>
      <c r="P107" s="372" t="s">
        <v>247</v>
      </c>
      <c r="Q107" s="335"/>
      <c r="R107" s="372" t="s">
        <v>254</v>
      </c>
      <c r="S107" s="761"/>
      <c r="T107" s="762"/>
      <c r="U107" s="763"/>
    </row>
    <row r="108" spans="2:21" ht="24" customHeight="1" thickBot="1" x14ac:dyDescent="0.2">
      <c r="B108" s="775"/>
      <c r="C108" s="778"/>
      <c r="D108" s="778"/>
      <c r="E108" s="778"/>
      <c r="F108" s="343" t="s">
        <v>261</v>
      </c>
      <c r="G108" s="338"/>
      <c r="H108" s="790" t="s">
        <v>268</v>
      </c>
      <c r="I108" s="791"/>
      <c r="J108" s="339"/>
      <c r="K108" s="755"/>
      <c r="L108" s="756"/>
      <c r="M108" s="756"/>
      <c r="N108" s="756"/>
      <c r="O108" s="756"/>
      <c r="P108" s="756"/>
      <c r="Q108" s="756"/>
      <c r="R108" s="757"/>
      <c r="S108" s="764"/>
      <c r="T108" s="765"/>
      <c r="U108" s="766"/>
    </row>
    <row r="109" spans="2:21" ht="24" customHeight="1" x14ac:dyDescent="0.15">
      <c r="B109" s="773">
        <v>4</v>
      </c>
      <c r="C109" s="776"/>
      <c r="D109" s="776"/>
      <c r="E109" s="776"/>
      <c r="F109" s="330"/>
      <c r="G109" s="779"/>
      <c r="H109" s="780"/>
      <c r="I109" s="330"/>
      <c r="J109" s="331"/>
      <c r="K109" s="332"/>
      <c r="L109" s="371" t="s">
        <v>247</v>
      </c>
      <c r="M109" s="332"/>
      <c r="N109" s="371" t="s">
        <v>254</v>
      </c>
      <c r="O109" s="332"/>
      <c r="P109" s="371" t="s">
        <v>247</v>
      </c>
      <c r="Q109" s="332"/>
      <c r="R109" s="371" t="s">
        <v>254</v>
      </c>
      <c r="S109" s="758" t="str">
        <f>IF(SUM(J109:J113)=0,"",SUM(J109:J113))</f>
        <v/>
      </c>
      <c r="T109" s="759"/>
      <c r="U109" s="760"/>
    </row>
    <row r="110" spans="2:21" ht="24" customHeight="1" x14ac:dyDescent="0.15">
      <c r="B110" s="774"/>
      <c r="C110" s="777"/>
      <c r="D110" s="777"/>
      <c r="E110" s="777"/>
      <c r="F110" s="333"/>
      <c r="G110" s="781"/>
      <c r="H110" s="782"/>
      <c r="I110" s="333"/>
      <c r="J110" s="334"/>
      <c r="K110" s="335"/>
      <c r="L110" s="372" t="s">
        <v>247</v>
      </c>
      <c r="M110" s="335"/>
      <c r="N110" s="372" t="s">
        <v>254</v>
      </c>
      <c r="O110" s="335"/>
      <c r="P110" s="372" t="s">
        <v>247</v>
      </c>
      <c r="Q110" s="335"/>
      <c r="R110" s="372" t="s">
        <v>254</v>
      </c>
      <c r="S110" s="761"/>
      <c r="T110" s="762"/>
      <c r="U110" s="763"/>
    </row>
    <row r="111" spans="2:21" ht="24" customHeight="1" x14ac:dyDescent="0.15">
      <c r="B111" s="774"/>
      <c r="C111" s="777"/>
      <c r="D111" s="777"/>
      <c r="E111" s="777"/>
      <c r="F111" s="333"/>
      <c r="G111" s="781"/>
      <c r="H111" s="782"/>
      <c r="I111" s="333"/>
      <c r="J111" s="334"/>
      <c r="K111" s="335"/>
      <c r="L111" s="372" t="s">
        <v>247</v>
      </c>
      <c r="M111" s="335"/>
      <c r="N111" s="372" t="s">
        <v>254</v>
      </c>
      <c r="O111" s="335"/>
      <c r="P111" s="372" t="s">
        <v>247</v>
      </c>
      <c r="Q111" s="335"/>
      <c r="R111" s="372" t="s">
        <v>254</v>
      </c>
      <c r="S111" s="761"/>
      <c r="T111" s="762"/>
      <c r="U111" s="763"/>
    </row>
    <row r="112" spans="2:21" ht="24" customHeight="1" x14ac:dyDescent="0.15">
      <c r="B112" s="774"/>
      <c r="C112" s="777"/>
      <c r="D112" s="777"/>
      <c r="E112" s="777"/>
      <c r="F112" s="333"/>
      <c r="G112" s="781"/>
      <c r="H112" s="782"/>
      <c r="I112" s="333"/>
      <c r="J112" s="334"/>
      <c r="K112" s="335"/>
      <c r="L112" s="372" t="s">
        <v>247</v>
      </c>
      <c r="M112" s="335"/>
      <c r="N112" s="372" t="s">
        <v>254</v>
      </c>
      <c r="O112" s="335"/>
      <c r="P112" s="372" t="s">
        <v>247</v>
      </c>
      <c r="Q112" s="335"/>
      <c r="R112" s="372" t="s">
        <v>254</v>
      </c>
      <c r="S112" s="761"/>
      <c r="T112" s="762"/>
      <c r="U112" s="763"/>
    </row>
    <row r="113" spans="1:30" ht="24" customHeight="1" thickBot="1" x14ac:dyDescent="0.2">
      <c r="B113" s="775"/>
      <c r="C113" s="778"/>
      <c r="D113" s="778"/>
      <c r="E113" s="778"/>
      <c r="F113" s="343" t="s">
        <v>261</v>
      </c>
      <c r="G113" s="338"/>
      <c r="H113" s="790" t="s">
        <v>268</v>
      </c>
      <c r="I113" s="791"/>
      <c r="J113" s="339"/>
      <c r="K113" s="755"/>
      <c r="L113" s="756"/>
      <c r="M113" s="756"/>
      <c r="N113" s="756"/>
      <c r="O113" s="756"/>
      <c r="P113" s="756"/>
      <c r="Q113" s="756"/>
      <c r="R113" s="757"/>
      <c r="S113" s="764"/>
      <c r="T113" s="765"/>
      <c r="U113" s="766"/>
    </row>
    <row r="114" spans="1:30" ht="24" customHeight="1" x14ac:dyDescent="0.15">
      <c r="B114" s="96" t="s">
        <v>123</v>
      </c>
      <c r="C114" s="86"/>
      <c r="D114" s="94"/>
      <c r="E114" s="94"/>
      <c r="F114" s="95"/>
      <c r="G114" s="94"/>
      <c r="H114" s="94"/>
    </row>
    <row r="115" spans="1:30" ht="16.5" customHeight="1" x14ac:dyDescent="0.15">
      <c r="B115" s="97" t="s">
        <v>297</v>
      </c>
      <c r="C115" s="86"/>
      <c r="D115" s="108"/>
      <c r="E115" s="90"/>
      <c r="F115" s="93"/>
      <c r="G115" s="93"/>
      <c r="H115" s="93"/>
    </row>
    <row r="116" spans="1:30" ht="16.5" customHeight="1" x14ac:dyDescent="0.15">
      <c r="B116" s="93" t="s">
        <v>269</v>
      </c>
      <c r="C116" s="86"/>
      <c r="D116" s="108"/>
      <c r="E116" s="86"/>
      <c r="F116" s="86"/>
      <c r="G116" s="93"/>
      <c r="H116" s="93"/>
    </row>
    <row r="117" spans="1:30" ht="16.5" customHeight="1" x14ac:dyDescent="0.15">
      <c r="B117" s="93"/>
      <c r="C117" s="86"/>
      <c r="D117" s="108"/>
      <c r="E117" s="90"/>
      <c r="F117" s="93"/>
      <c r="G117" s="93"/>
      <c r="H117" s="93"/>
    </row>
    <row r="118" spans="1:30" s="86" customFormat="1" ht="20.25" customHeight="1" x14ac:dyDescent="0.15">
      <c r="A118" s="108"/>
      <c r="B118" s="108"/>
      <c r="C118" s="86" t="s">
        <v>115</v>
      </c>
      <c r="G118" s="87"/>
      <c r="H118" s="87"/>
      <c r="I118" s="108"/>
      <c r="J118" s="108"/>
      <c r="K118" s="108"/>
      <c r="L118" s="108"/>
      <c r="M118" s="108"/>
      <c r="N118" s="108"/>
      <c r="O118" s="108"/>
      <c r="P118" s="108"/>
      <c r="Q118" s="108"/>
      <c r="R118" s="108"/>
      <c r="S118" s="108"/>
      <c r="T118" s="162" t="s">
        <v>270</v>
      </c>
      <c r="U118" s="222" t="str">
        <f>IF(SUM(S94:U113)=0,"",U89+1)</f>
        <v/>
      </c>
      <c r="W118" s="108"/>
      <c r="X118" s="108"/>
      <c r="Y118" s="108"/>
      <c r="Z118" s="299"/>
      <c r="AA118" s="299"/>
      <c r="AB118" s="299"/>
      <c r="AC118" s="299"/>
      <c r="AD118" s="299"/>
    </row>
    <row r="119" spans="1:30" s="86" customFormat="1" ht="27.75" x14ac:dyDescent="0.15">
      <c r="A119" s="108"/>
      <c r="B119" s="753" t="s">
        <v>116</v>
      </c>
      <c r="C119" s="753"/>
      <c r="D119" s="753"/>
      <c r="E119" s="753"/>
      <c r="F119" s="753"/>
      <c r="G119" s="753"/>
      <c r="H119" s="753"/>
      <c r="I119" s="753"/>
      <c r="J119" s="754" t="s">
        <v>272</v>
      </c>
      <c r="K119" s="754"/>
      <c r="L119" s="754"/>
      <c r="M119" s="754"/>
      <c r="N119" s="754"/>
      <c r="O119" s="754"/>
      <c r="P119" s="754"/>
      <c r="Q119" s="754"/>
      <c r="R119" s="754"/>
      <c r="S119" s="754"/>
      <c r="T119" s="754"/>
      <c r="U119" s="754"/>
      <c r="W119" s="108"/>
      <c r="X119" s="108"/>
      <c r="Y119" s="108"/>
      <c r="Z119" s="299"/>
      <c r="AA119" s="299"/>
      <c r="AB119" s="299"/>
      <c r="AC119" s="299"/>
      <c r="AD119" s="299"/>
    </row>
    <row r="120" spans="1:30" ht="21.75" thickBot="1" x14ac:dyDescent="0.2">
      <c r="D120" s="221" t="s">
        <v>257</v>
      </c>
      <c r="E120" s="785"/>
      <c r="F120" s="785"/>
      <c r="G120" s="89" t="s">
        <v>258</v>
      </c>
      <c r="H120" s="88"/>
      <c r="L120" s="217" t="s">
        <v>260</v>
      </c>
      <c r="M120" s="342"/>
      <c r="N120" s="93" t="s">
        <v>247</v>
      </c>
      <c r="O120" s="342"/>
      <c r="P120" s="93" t="s">
        <v>254</v>
      </c>
      <c r="Q120" s="93" t="s">
        <v>218</v>
      </c>
      <c r="R120" s="342"/>
      <c r="S120" s="93" t="s">
        <v>247</v>
      </c>
      <c r="T120" s="342"/>
      <c r="U120" s="93" t="s">
        <v>259</v>
      </c>
    </row>
    <row r="121" spans="1:30" ht="18" customHeight="1" x14ac:dyDescent="0.15">
      <c r="B121" s="773" t="s">
        <v>256</v>
      </c>
      <c r="C121" s="786" t="s">
        <v>253</v>
      </c>
      <c r="D121" s="218" t="s">
        <v>266</v>
      </c>
      <c r="E121" s="218" t="s">
        <v>251</v>
      </c>
      <c r="F121" s="788" t="s">
        <v>117</v>
      </c>
      <c r="G121" s="706" t="s">
        <v>118</v>
      </c>
      <c r="H121" s="707"/>
      <c r="I121" s="91" t="s">
        <v>119</v>
      </c>
      <c r="J121" s="91" t="s">
        <v>264</v>
      </c>
      <c r="K121" s="706" t="s">
        <v>120</v>
      </c>
      <c r="L121" s="767"/>
      <c r="M121" s="767"/>
      <c r="N121" s="707"/>
      <c r="O121" s="706" t="s">
        <v>255</v>
      </c>
      <c r="P121" s="767"/>
      <c r="Q121" s="767"/>
      <c r="R121" s="707"/>
      <c r="S121" s="706" t="s">
        <v>262</v>
      </c>
      <c r="T121" s="767"/>
      <c r="U121" s="768"/>
    </row>
    <row r="122" spans="1:30" ht="18" customHeight="1" thickBot="1" x14ac:dyDescent="0.2">
      <c r="B122" s="775"/>
      <c r="C122" s="787"/>
      <c r="D122" s="219" t="s">
        <v>250</v>
      </c>
      <c r="E122" s="219" t="s">
        <v>252</v>
      </c>
      <c r="F122" s="789"/>
      <c r="G122" s="769"/>
      <c r="H122" s="771"/>
      <c r="I122" s="92" t="s">
        <v>121</v>
      </c>
      <c r="J122" s="92" t="s">
        <v>265</v>
      </c>
      <c r="K122" s="769"/>
      <c r="L122" s="770"/>
      <c r="M122" s="770"/>
      <c r="N122" s="771"/>
      <c r="O122" s="769"/>
      <c r="P122" s="770"/>
      <c r="Q122" s="770"/>
      <c r="R122" s="771"/>
      <c r="S122" s="769" t="s">
        <v>263</v>
      </c>
      <c r="T122" s="770"/>
      <c r="U122" s="772"/>
    </row>
    <row r="123" spans="1:30" ht="24" customHeight="1" x14ac:dyDescent="0.15">
      <c r="B123" s="773">
        <v>1</v>
      </c>
      <c r="C123" s="776"/>
      <c r="D123" s="776"/>
      <c r="E123" s="776"/>
      <c r="F123" s="330"/>
      <c r="G123" s="779"/>
      <c r="H123" s="780"/>
      <c r="I123" s="330"/>
      <c r="J123" s="331"/>
      <c r="K123" s="332"/>
      <c r="L123" s="375" t="s">
        <v>247</v>
      </c>
      <c r="M123" s="332"/>
      <c r="N123" s="375" t="s">
        <v>254</v>
      </c>
      <c r="O123" s="332"/>
      <c r="P123" s="375" t="s">
        <v>247</v>
      </c>
      <c r="Q123" s="332"/>
      <c r="R123" s="375" t="s">
        <v>254</v>
      </c>
      <c r="S123" s="758" t="str">
        <f>IF(SUM(J123:J127)=0,"",SUM(J123:J127))</f>
        <v/>
      </c>
      <c r="T123" s="759"/>
      <c r="U123" s="760"/>
    </row>
    <row r="124" spans="1:30" ht="24" customHeight="1" x14ac:dyDescent="0.15">
      <c r="B124" s="774"/>
      <c r="C124" s="777"/>
      <c r="D124" s="777"/>
      <c r="E124" s="777"/>
      <c r="F124" s="333"/>
      <c r="G124" s="781"/>
      <c r="H124" s="782"/>
      <c r="I124" s="333"/>
      <c r="J124" s="334"/>
      <c r="K124" s="335"/>
      <c r="L124" s="376" t="s">
        <v>247</v>
      </c>
      <c r="M124" s="335"/>
      <c r="N124" s="376" t="s">
        <v>254</v>
      </c>
      <c r="O124" s="335"/>
      <c r="P124" s="376" t="s">
        <v>247</v>
      </c>
      <c r="Q124" s="335"/>
      <c r="R124" s="376" t="s">
        <v>254</v>
      </c>
      <c r="S124" s="761"/>
      <c r="T124" s="762"/>
      <c r="U124" s="763"/>
    </row>
    <row r="125" spans="1:30" ht="23.25" customHeight="1" x14ac:dyDescent="0.15">
      <c r="B125" s="774"/>
      <c r="C125" s="777"/>
      <c r="D125" s="777"/>
      <c r="E125" s="777"/>
      <c r="F125" s="333"/>
      <c r="G125" s="781"/>
      <c r="H125" s="782"/>
      <c r="I125" s="333"/>
      <c r="J125" s="334"/>
      <c r="K125" s="335"/>
      <c r="L125" s="376" t="s">
        <v>247</v>
      </c>
      <c r="M125" s="335"/>
      <c r="N125" s="376" t="s">
        <v>254</v>
      </c>
      <c r="O125" s="335"/>
      <c r="P125" s="376" t="s">
        <v>247</v>
      </c>
      <c r="Q125" s="335"/>
      <c r="R125" s="376" t="s">
        <v>254</v>
      </c>
      <c r="S125" s="761"/>
      <c r="T125" s="762"/>
      <c r="U125" s="763"/>
    </row>
    <row r="126" spans="1:30" ht="24" customHeight="1" x14ac:dyDescent="0.15">
      <c r="B126" s="774"/>
      <c r="C126" s="777"/>
      <c r="D126" s="777"/>
      <c r="E126" s="777"/>
      <c r="F126" s="333"/>
      <c r="G126" s="781"/>
      <c r="H126" s="782"/>
      <c r="I126" s="333"/>
      <c r="J126" s="334"/>
      <c r="K126" s="335"/>
      <c r="L126" s="376" t="s">
        <v>247</v>
      </c>
      <c r="M126" s="335"/>
      <c r="N126" s="376" t="s">
        <v>254</v>
      </c>
      <c r="O126" s="335"/>
      <c r="P126" s="376" t="s">
        <v>247</v>
      </c>
      <c r="Q126" s="335"/>
      <c r="R126" s="376" t="s">
        <v>254</v>
      </c>
      <c r="S126" s="761"/>
      <c r="T126" s="762"/>
      <c r="U126" s="763"/>
    </row>
    <row r="127" spans="1:30" ht="24" customHeight="1" thickBot="1" x14ac:dyDescent="0.2">
      <c r="B127" s="775"/>
      <c r="C127" s="778"/>
      <c r="D127" s="778"/>
      <c r="E127" s="778"/>
      <c r="F127" s="341" t="s">
        <v>261</v>
      </c>
      <c r="G127" s="338"/>
      <c r="H127" s="783" t="s">
        <v>268</v>
      </c>
      <c r="I127" s="784"/>
      <c r="J127" s="339"/>
      <c r="K127" s="755"/>
      <c r="L127" s="756"/>
      <c r="M127" s="756"/>
      <c r="N127" s="756"/>
      <c r="O127" s="756"/>
      <c r="P127" s="756"/>
      <c r="Q127" s="756"/>
      <c r="R127" s="757"/>
      <c r="S127" s="764"/>
      <c r="T127" s="765"/>
      <c r="U127" s="766"/>
    </row>
    <row r="128" spans="1:30" ht="24" customHeight="1" x14ac:dyDescent="0.15">
      <c r="B128" s="773">
        <v>2</v>
      </c>
      <c r="C128" s="776"/>
      <c r="D128" s="776"/>
      <c r="E128" s="776"/>
      <c r="F128" s="330"/>
      <c r="G128" s="779"/>
      <c r="H128" s="780"/>
      <c r="I128" s="330"/>
      <c r="J128" s="331"/>
      <c r="K128" s="332"/>
      <c r="L128" s="375" t="s">
        <v>247</v>
      </c>
      <c r="M128" s="332"/>
      <c r="N128" s="375" t="s">
        <v>254</v>
      </c>
      <c r="O128" s="332"/>
      <c r="P128" s="375" t="s">
        <v>247</v>
      </c>
      <c r="Q128" s="332"/>
      <c r="R128" s="375" t="s">
        <v>254</v>
      </c>
      <c r="S128" s="758" t="str">
        <f>IF(SUM(J128:J132)=0,"",SUM(J128:J132))</f>
        <v/>
      </c>
      <c r="T128" s="759"/>
      <c r="U128" s="760"/>
    </row>
    <row r="129" spans="2:21" ht="24" customHeight="1" x14ac:dyDescent="0.15">
      <c r="B129" s="774"/>
      <c r="C129" s="777"/>
      <c r="D129" s="777"/>
      <c r="E129" s="777"/>
      <c r="F129" s="333"/>
      <c r="G129" s="781"/>
      <c r="H129" s="782"/>
      <c r="I129" s="333"/>
      <c r="J129" s="334"/>
      <c r="K129" s="335"/>
      <c r="L129" s="376" t="s">
        <v>247</v>
      </c>
      <c r="M129" s="335"/>
      <c r="N129" s="376" t="s">
        <v>254</v>
      </c>
      <c r="O129" s="335"/>
      <c r="P129" s="376" t="s">
        <v>247</v>
      </c>
      <c r="Q129" s="335"/>
      <c r="R129" s="376" t="s">
        <v>254</v>
      </c>
      <c r="S129" s="761"/>
      <c r="T129" s="762"/>
      <c r="U129" s="763"/>
    </row>
    <row r="130" spans="2:21" ht="24" customHeight="1" x14ac:dyDescent="0.15">
      <c r="B130" s="774"/>
      <c r="C130" s="777"/>
      <c r="D130" s="777"/>
      <c r="E130" s="777"/>
      <c r="F130" s="333"/>
      <c r="G130" s="781"/>
      <c r="H130" s="782"/>
      <c r="I130" s="333"/>
      <c r="J130" s="334"/>
      <c r="K130" s="335"/>
      <c r="L130" s="376" t="s">
        <v>247</v>
      </c>
      <c r="M130" s="335"/>
      <c r="N130" s="376" t="s">
        <v>254</v>
      </c>
      <c r="O130" s="335"/>
      <c r="P130" s="376" t="s">
        <v>247</v>
      </c>
      <c r="Q130" s="335"/>
      <c r="R130" s="376" t="s">
        <v>254</v>
      </c>
      <c r="S130" s="761"/>
      <c r="T130" s="762"/>
      <c r="U130" s="763"/>
    </row>
    <row r="131" spans="2:21" ht="24" customHeight="1" x14ac:dyDescent="0.15">
      <c r="B131" s="774"/>
      <c r="C131" s="777"/>
      <c r="D131" s="777"/>
      <c r="E131" s="777"/>
      <c r="F131" s="333"/>
      <c r="G131" s="781"/>
      <c r="H131" s="782"/>
      <c r="I131" s="333"/>
      <c r="J131" s="334"/>
      <c r="K131" s="335"/>
      <c r="L131" s="376" t="s">
        <v>247</v>
      </c>
      <c r="M131" s="335"/>
      <c r="N131" s="376" t="s">
        <v>254</v>
      </c>
      <c r="O131" s="335"/>
      <c r="P131" s="376" t="s">
        <v>247</v>
      </c>
      <c r="Q131" s="335"/>
      <c r="R131" s="376" t="s">
        <v>254</v>
      </c>
      <c r="S131" s="761"/>
      <c r="T131" s="762"/>
      <c r="U131" s="763"/>
    </row>
    <row r="132" spans="2:21" ht="24" customHeight="1" thickBot="1" x14ac:dyDescent="0.2">
      <c r="B132" s="775"/>
      <c r="C132" s="778"/>
      <c r="D132" s="778"/>
      <c r="E132" s="778"/>
      <c r="F132" s="341" t="s">
        <v>261</v>
      </c>
      <c r="G132" s="338"/>
      <c r="H132" s="783" t="s">
        <v>268</v>
      </c>
      <c r="I132" s="784"/>
      <c r="J132" s="339"/>
      <c r="K132" s="755"/>
      <c r="L132" s="756"/>
      <c r="M132" s="756"/>
      <c r="N132" s="756"/>
      <c r="O132" s="756"/>
      <c r="P132" s="756"/>
      <c r="Q132" s="756"/>
      <c r="R132" s="757"/>
      <c r="S132" s="764"/>
      <c r="T132" s="765"/>
      <c r="U132" s="766"/>
    </row>
    <row r="133" spans="2:21" ht="24" customHeight="1" x14ac:dyDescent="0.15">
      <c r="B133" s="773">
        <v>3</v>
      </c>
      <c r="C133" s="776"/>
      <c r="D133" s="776"/>
      <c r="E133" s="776"/>
      <c r="F133" s="330"/>
      <c r="G133" s="779"/>
      <c r="H133" s="780"/>
      <c r="I133" s="330"/>
      <c r="J133" s="331"/>
      <c r="K133" s="332"/>
      <c r="L133" s="375" t="s">
        <v>247</v>
      </c>
      <c r="M133" s="332"/>
      <c r="N133" s="375" t="s">
        <v>254</v>
      </c>
      <c r="O133" s="332"/>
      <c r="P133" s="375" t="s">
        <v>247</v>
      </c>
      <c r="Q133" s="332"/>
      <c r="R133" s="375" t="s">
        <v>254</v>
      </c>
      <c r="S133" s="758" t="str">
        <f>IF(SUM(J133:J137)=0,"",SUM(J133:J137))</f>
        <v/>
      </c>
      <c r="T133" s="759"/>
      <c r="U133" s="760"/>
    </row>
    <row r="134" spans="2:21" ht="24" customHeight="1" x14ac:dyDescent="0.15">
      <c r="B134" s="774"/>
      <c r="C134" s="777"/>
      <c r="D134" s="777"/>
      <c r="E134" s="777"/>
      <c r="F134" s="333"/>
      <c r="G134" s="781"/>
      <c r="H134" s="782"/>
      <c r="I134" s="333"/>
      <c r="J134" s="334"/>
      <c r="K134" s="335"/>
      <c r="L134" s="376" t="s">
        <v>247</v>
      </c>
      <c r="M134" s="335"/>
      <c r="N134" s="376" t="s">
        <v>254</v>
      </c>
      <c r="O134" s="335"/>
      <c r="P134" s="376" t="s">
        <v>247</v>
      </c>
      <c r="Q134" s="335"/>
      <c r="R134" s="376" t="s">
        <v>254</v>
      </c>
      <c r="S134" s="761"/>
      <c r="T134" s="762"/>
      <c r="U134" s="763"/>
    </row>
    <row r="135" spans="2:21" ht="24" customHeight="1" x14ac:dyDescent="0.15">
      <c r="B135" s="774"/>
      <c r="C135" s="777"/>
      <c r="D135" s="777"/>
      <c r="E135" s="777"/>
      <c r="F135" s="333"/>
      <c r="G135" s="781"/>
      <c r="H135" s="782"/>
      <c r="I135" s="333"/>
      <c r="J135" s="334"/>
      <c r="K135" s="335"/>
      <c r="L135" s="376" t="s">
        <v>247</v>
      </c>
      <c r="M135" s="335"/>
      <c r="N135" s="376" t="s">
        <v>254</v>
      </c>
      <c r="O135" s="335"/>
      <c r="P135" s="376" t="s">
        <v>247</v>
      </c>
      <c r="Q135" s="335"/>
      <c r="R135" s="376" t="s">
        <v>254</v>
      </c>
      <c r="S135" s="761"/>
      <c r="T135" s="762"/>
      <c r="U135" s="763"/>
    </row>
    <row r="136" spans="2:21" ht="24" customHeight="1" x14ac:dyDescent="0.15">
      <c r="B136" s="774"/>
      <c r="C136" s="777"/>
      <c r="D136" s="777"/>
      <c r="E136" s="777"/>
      <c r="F136" s="333"/>
      <c r="G136" s="781"/>
      <c r="H136" s="782"/>
      <c r="I136" s="333"/>
      <c r="J136" s="334"/>
      <c r="K136" s="335"/>
      <c r="L136" s="376" t="s">
        <v>247</v>
      </c>
      <c r="M136" s="335"/>
      <c r="N136" s="376" t="s">
        <v>254</v>
      </c>
      <c r="O136" s="335"/>
      <c r="P136" s="376" t="s">
        <v>247</v>
      </c>
      <c r="Q136" s="335"/>
      <c r="R136" s="376" t="s">
        <v>254</v>
      </c>
      <c r="S136" s="761"/>
      <c r="T136" s="762"/>
      <c r="U136" s="763"/>
    </row>
    <row r="137" spans="2:21" ht="24" customHeight="1" thickBot="1" x14ac:dyDescent="0.2">
      <c r="B137" s="775"/>
      <c r="C137" s="778"/>
      <c r="D137" s="778"/>
      <c r="E137" s="778"/>
      <c r="F137" s="341" t="s">
        <v>261</v>
      </c>
      <c r="G137" s="338"/>
      <c r="H137" s="783" t="s">
        <v>268</v>
      </c>
      <c r="I137" s="784"/>
      <c r="J137" s="339"/>
      <c r="K137" s="755"/>
      <c r="L137" s="756"/>
      <c r="M137" s="756"/>
      <c r="N137" s="756"/>
      <c r="O137" s="756"/>
      <c r="P137" s="756"/>
      <c r="Q137" s="756"/>
      <c r="R137" s="757"/>
      <c r="S137" s="764"/>
      <c r="T137" s="765"/>
      <c r="U137" s="766"/>
    </row>
    <row r="138" spans="2:21" ht="24" customHeight="1" x14ac:dyDescent="0.15">
      <c r="B138" s="773">
        <v>4</v>
      </c>
      <c r="C138" s="776"/>
      <c r="D138" s="776"/>
      <c r="E138" s="776"/>
      <c r="F138" s="330"/>
      <c r="G138" s="779"/>
      <c r="H138" s="780"/>
      <c r="I138" s="330"/>
      <c r="J138" s="331"/>
      <c r="K138" s="332"/>
      <c r="L138" s="375" t="s">
        <v>247</v>
      </c>
      <c r="M138" s="332"/>
      <c r="N138" s="375" t="s">
        <v>254</v>
      </c>
      <c r="O138" s="332"/>
      <c r="P138" s="375" t="s">
        <v>247</v>
      </c>
      <c r="Q138" s="332"/>
      <c r="R138" s="375" t="s">
        <v>254</v>
      </c>
      <c r="S138" s="758" t="str">
        <f>IF(SUM(J138:J142)=0,"",SUM(J138:J142))</f>
        <v/>
      </c>
      <c r="T138" s="759"/>
      <c r="U138" s="760"/>
    </row>
    <row r="139" spans="2:21" ht="24" customHeight="1" x14ac:dyDescent="0.15">
      <c r="B139" s="774"/>
      <c r="C139" s="777"/>
      <c r="D139" s="777"/>
      <c r="E139" s="777"/>
      <c r="F139" s="333"/>
      <c r="G139" s="781"/>
      <c r="H139" s="782"/>
      <c r="I139" s="333"/>
      <c r="J139" s="334"/>
      <c r="K139" s="335"/>
      <c r="L139" s="376" t="s">
        <v>247</v>
      </c>
      <c r="M139" s="335"/>
      <c r="N139" s="376" t="s">
        <v>254</v>
      </c>
      <c r="O139" s="335"/>
      <c r="P139" s="376" t="s">
        <v>247</v>
      </c>
      <c r="Q139" s="335"/>
      <c r="R139" s="376" t="s">
        <v>254</v>
      </c>
      <c r="S139" s="761"/>
      <c r="T139" s="762"/>
      <c r="U139" s="763"/>
    </row>
    <row r="140" spans="2:21" ht="24" customHeight="1" x14ac:dyDescent="0.15">
      <c r="B140" s="774"/>
      <c r="C140" s="777"/>
      <c r="D140" s="777"/>
      <c r="E140" s="777"/>
      <c r="F140" s="333"/>
      <c r="G140" s="781"/>
      <c r="H140" s="782"/>
      <c r="I140" s="333"/>
      <c r="J140" s="334"/>
      <c r="K140" s="335"/>
      <c r="L140" s="376" t="s">
        <v>247</v>
      </c>
      <c r="M140" s="335"/>
      <c r="N140" s="376" t="s">
        <v>254</v>
      </c>
      <c r="O140" s="335"/>
      <c r="P140" s="376" t="s">
        <v>247</v>
      </c>
      <c r="Q140" s="335"/>
      <c r="R140" s="376" t="s">
        <v>254</v>
      </c>
      <c r="S140" s="761"/>
      <c r="T140" s="762"/>
      <c r="U140" s="763"/>
    </row>
    <row r="141" spans="2:21" ht="24" customHeight="1" x14ac:dyDescent="0.15">
      <c r="B141" s="774"/>
      <c r="C141" s="777"/>
      <c r="D141" s="777"/>
      <c r="E141" s="777"/>
      <c r="F141" s="333"/>
      <c r="G141" s="781"/>
      <c r="H141" s="782"/>
      <c r="I141" s="333"/>
      <c r="J141" s="334"/>
      <c r="K141" s="335"/>
      <c r="L141" s="376" t="s">
        <v>247</v>
      </c>
      <c r="M141" s="335"/>
      <c r="N141" s="376" t="s">
        <v>254</v>
      </c>
      <c r="O141" s="335"/>
      <c r="P141" s="376" t="s">
        <v>247</v>
      </c>
      <c r="Q141" s="335"/>
      <c r="R141" s="376" t="s">
        <v>254</v>
      </c>
      <c r="S141" s="761"/>
      <c r="T141" s="762"/>
      <c r="U141" s="763"/>
    </row>
    <row r="142" spans="2:21" ht="24" customHeight="1" thickBot="1" x14ac:dyDescent="0.2">
      <c r="B142" s="775"/>
      <c r="C142" s="778"/>
      <c r="D142" s="778"/>
      <c r="E142" s="778"/>
      <c r="F142" s="341" t="s">
        <v>261</v>
      </c>
      <c r="G142" s="338"/>
      <c r="H142" s="783" t="s">
        <v>268</v>
      </c>
      <c r="I142" s="784"/>
      <c r="J142" s="339"/>
      <c r="K142" s="755"/>
      <c r="L142" s="756"/>
      <c r="M142" s="756"/>
      <c r="N142" s="756"/>
      <c r="O142" s="756"/>
      <c r="P142" s="756"/>
      <c r="Q142" s="756"/>
      <c r="R142" s="757"/>
      <c r="S142" s="764"/>
      <c r="T142" s="765"/>
      <c r="U142" s="766"/>
    </row>
    <row r="143" spans="2:21" ht="24" customHeight="1" x14ac:dyDescent="0.15">
      <c r="B143" s="96" t="s">
        <v>123</v>
      </c>
      <c r="C143" s="86"/>
      <c r="D143" s="94"/>
      <c r="E143" s="94"/>
      <c r="F143" s="95"/>
      <c r="G143" s="94"/>
      <c r="H143" s="94"/>
    </row>
    <row r="144" spans="2:21" ht="16.5" customHeight="1" x14ac:dyDescent="0.15">
      <c r="B144" s="97" t="s">
        <v>297</v>
      </c>
      <c r="C144" s="86"/>
      <c r="D144" s="108"/>
      <c r="E144" s="90"/>
      <c r="F144" s="93"/>
      <c r="G144" s="93"/>
      <c r="H144" s="93"/>
    </row>
    <row r="145" spans="1:30" ht="16.5" customHeight="1" x14ac:dyDescent="0.15">
      <c r="B145" s="93" t="s">
        <v>269</v>
      </c>
      <c r="C145" s="86"/>
      <c r="D145" s="108"/>
      <c r="E145" s="86"/>
      <c r="F145" s="86"/>
      <c r="G145" s="93"/>
      <c r="H145" s="93"/>
    </row>
    <row r="146" spans="1:30" ht="16.5" customHeight="1" x14ac:dyDescent="0.15">
      <c r="B146" s="93"/>
      <c r="C146" s="86"/>
      <c r="D146" s="108"/>
      <c r="E146" s="90"/>
      <c r="F146" s="93"/>
      <c r="G146" s="93"/>
      <c r="H146" s="93"/>
    </row>
    <row r="147" spans="1:30" s="86" customFormat="1" ht="20.25" customHeight="1" x14ac:dyDescent="0.15">
      <c r="A147" s="108"/>
      <c r="B147" s="108"/>
      <c r="C147" s="86" t="s">
        <v>115</v>
      </c>
      <c r="G147" s="87"/>
      <c r="H147" s="87"/>
      <c r="I147" s="108"/>
      <c r="J147" s="108"/>
      <c r="K147" s="108"/>
      <c r="L147" s="108"/>
      <c r="M147" s="108"/>
      <c r="N147" s="108"/>
      <c r="O147" s="108"/>
      <c r="P147" s="108"/>
      <c r="Q147" s="108"/>
      <c r="R147" s="108"/>
      <c r="S147" s="108"/>
      <c r="T147" s="162" t="s">
        <v>270</v>
      </c>
      <c r="U147" s="222" t="str">
        <f>IF(SUM(S123:U142)=0,"",U118+1)</f>
        <v/>
      </c>
      <c r="W147" s="108"/>
      <c r="X147" s="108"/>
      <c r="Y147" s="108"/>
      <c r="Z147" s="299"/>
      <c r="AA147" s="299"/>
      <c r="AB147" s="299"/>
      <c r="AC147" s="299"/>
      <c r="AD147" s="299"/>
    </row>
    <row r="148" spans="1:30" s="86" customFormat="1" ht="27.75" x14ac:dyDescent="0.15">
      <c r="A148" s="108"/>
      <c r="B148" s="753" t="s">
        <v>116</v>
      </c>
      <c r="C148" s="753"/>
      <c r="D148" s="753"/>
      <c r="E148" s="753"/>
      <c r="F148" s="753"/>
      <c r="G148" s="753"/>
      <c r="H148" s="753"/>
      <c r="I148" s="753"/>
      <c r="J148" s="754" t="s">
        <v>272</v>
      </c>
      <c r="K148" s="754"/>
      <c r="L148" s="754"/>
      <c r="M148" s="754"/>
      <c r="N148" s="754"/>
      <c r="O148" s="754"/>
      <c r="P148" s="754"/>
      <c r="Q148" s="754"/>
      <c r="R148" s="754"/>
      <c r="S148" s="754"/>
      <c r="T148" s="754"/>
      <c r="U148" s="754"/>
      <c r="W148" s="108"/>
      <c r="X148" s="108"/>
      <c r="Y148" s="108"/>
      <c r="Z148" s="299"/>
      <c r="AA148" s="299"/>
      <c r="AB148" s="299"/>
      <c r="AC148" s="299"/>
      <c r="AD148" s="299"/>
    </row>
    <row r="149" spans="1:30" ht="21.75" thickBot="1" x14ac:dyDescent="0.2">
      <c r="D149" s="221" t="s">
        <v>257</v>
      </c>
      <c r="E149" s="785"/>
      <c r="F149" s="785"/>
      <c r="G149" s="89" t="s">
        <v>258</v>
      </c>
      <c r="H149" s="88"/>
      <c r="L149" s="217" t="s">
        <v>260</v>
      </c>
      <c r="M149" s="342"/>
      <c r="N149" s="93" t="s">
        <v>247</v>
      </c>
      <c r="O149" s="342"/>
      <c r="P149" s="93" t="s">
        <v>254</v>
      </c>
      <c r="Q149" s="93" t="s">
        <v>218</v>
      </c>
      <c r="R149" s="342"/>
      <c r="S149" s="93" t="s">
        <v>247</v>
      </c>
      <c r="T149" s="342"/>
      <c r="U149" s="93" t="s">
        <v>259</v>
      </c>
    </row>
    <row r="150" spans="1:30" ht="18" customHeight="1" x14ac:dyDescent="0.15">
      <c r="B150" s="773" t="s">
        <v>256</v>
      </c>
      <c r="C150" s="786" t="s">
        <v>253</v>
      </c>
      <c r="D150" s="218" t="s">
        <v>266</v>
      </c>
      <c r="E150" s="218" t="s">
        <v>251</v>
      </c>
      <c r="F150" s="788" t="s">
        <v>117</v>
      </c>
      <c r="G150" s="706" t="s">
        <v>118</v>
      </c>
      <c r="H150" s="707"/>
      <c r="I150" s="91" t="s">
        <v>119</v>
      </c>
      <c r="J150" s="91" t="s">
        <v>264</v>
      </c>
      <c r="K150" s="706" t="s">
        <v>120</v>
      </c>
      <c r="L150" s="767"/>
      <c r="M150" s="767"/>
      <c r="N150" s="707"/>
      <c r="O150" s="706" t="s">
        <v>255</v>
      </c>
      <c r="P150" s="767"/>
      <c r="Q150" s="767"/>
      <c r="R150" s="707"/>
      <c r="S150" s="706" t="s">
        <v>262</v>
      </c>
      <c r="T150" s="767"/>
      <c r="U150" s="768"/>
    </row>
    <row r="151" spans="1:30" ht="18" customHeight="1" thickBot="1" x14ac:dyDescent="0.2">
      <c r="B151" s="775"/>
      <c r="C151" s="787"/>
      <c r="D151" s="219" t="s">
        <v>250</v>
      </c>
      <c r="E151" s="219" t="s">
        <v>252</v>
      </c>
      <c r="F151" s="789"/>
      <c r="G151" s="769"/>
      <c r="H151" s="771"/>
      <c r="I151" s="92" t="s">
        <v>121</v>
      </c>
      <c r="J151" s="92" t="s">
        <v>265</v>
      </c>
      <c r="K151" s="769"/>
      <c r="L151" s="770"/>
      <c r="M151" s="770"/>
      <c r="N151" s="771"/>
      <c r="O151" s="769"/>
      <c r="P151" s="770"/>
      <c r="Q151" s="770"/>
      <c r="R151" s="771"/>
      <c r="S151" s="769" t="s">
        <v>263</v>
      </c>
      <c r="T151" s="770"/>
      <c r="U151" s="772"/>
    </row>
    <row r="152" spans="1:30" ht="24" customHeight="1" x14ac:dyDescent="0.15">
      <c r="B152" s="773">
        <v>1</v>
      </c>
      <c r="C152" s="776"/>
      <c r="D152" s="776"/>
      <c r="E152" s="776"/>
      <c r="F152" s="330"/>
      <c r="G152" s="779"/>
      <c r="H152" s="780"/>
      <c r="I152" s="330"/>
      <c r="J152" s="331"/>
      <c r="K152" s="332"/>
      <c r="L152" s="375" t="s">
        <v>247</v>
      </c>
      <c r="M152" s="332"/>
      <c r="N152" s="375" t="s">
        <v>254</v>
      </c>
      <c r="O152" s="332"/>
      <c r="P152" s="375" t="s">
        <v>247</v>
      </c>
      <c r="Q152" s="332"/>
      <c r="R152" s="375" t="s">
        <v>254</v>
      </c>
      <c r="S152" s="758" t="str">
        <f>IF(SUM(J152:J156)=0,"",SUM(J152:J156))</f>
        <v/>
      </c>
      <c r="T152" s="759"/>
      <c r="U152" s="760"/>
    </row>
    <row r="153" spans="1:30" ht="24" customHeight="1" x14ac:dyDescent="0.15">
      <c r="B153" s="774"/>
      <c r="C153" s="777"/>
      <c r="D153" s="777"/>
      <c r="E153" s="777"/>
      <c r="F153" s="333"/>
      <c r="G153" s="781"/>
      <c r="H153" s="782"/>
      <c r="I153" s="333"/>
      <c r="J153" s="334"/>
      <c r="K153" s="335"/>
      <c r="L153" s="376" t="s">
        <v>247</v>
      </c>
      <c r="M153" s="335"/>
      <c r="N153" s="376" t="s">
        <v>254</v>
      </c>
      <c r="O153" s="335"/>
      <c r="P153" s="376" t="s">
        <v>247</v>
      </c>
      <c r="Q153" s="335"/>
      <c r="R153" s="376" t="s">
        <v>254</v>
      </c>
      <c r="S153" s="761"/>
      <c r="T153" s="762"/>
      <c r="U153" s="763"/>
    </row>
    <row r="154" spans="1:30" ht="23.25" customHeight="1" x14ac:dyDescent="0.15">
      <c r="B154" s="774"/>
      <c r="C154" s="777"/>
      <c r="D154" s="777"/>
      <c r="E154" s="777"/>
      <c r="F154" s="333"/>
      <c r="G154" s="781"/>
      <c r="H154" s="782"/>
      <c r="I154" s="333"/>
      <c r="J154" s="334"/>
      <c r="K154" s="335"/>
      <c r="L154" s="376" t="s">
        <v>247</v>
      </c>
      <c r="M154" s="335"/>
      <c r="N154" s="376" t="s">
        <v>254</v>
      </c>
      <c r="O154" s="335"/>
      <c r="P154" s="376" t="s">
        <v>247</v>
      </c>
      <c r="Q154" s="335"/>
      <c r="R154" s="376" t="s">
        <v>254</v>
      </c>
      <c r="S154" s="761"/>
      <c r="T154" s="762"/>
      <c r="U154" s="763"/>
    </row>
    <row r="155" spans="1:30" ht="24" customHeight="1" x14ac:dyDescent="0.15">
      <c r="B155" s="774"/>
      <c r="C155" s="777"/>
      <c r="D155" s="777"/>
      <c r="E155" s="777"/>
      <c r="F155" s="333"/>
      <c r="G155" s="781"/>
      <c r="H155" s="782"/>
      <c r="I155" s="333"/>
      <c r="J155" s="334"/>
      <c r="K155" s="335"/>
      <c r="L155" s="376" t="s">
        <v>247</v>
      </c>
      <c r="M155" s="335"/>
      <c r="N155" s="376" t="s">
        <v>254</v>
      </c>
      <c r="O155" s="335"/>
      <c r="P155" s="376" t="s">
        <v>247</v>
      </c>
      <c r="Q155" s="335"/>
      <c r="R155" s="376" t="s">
        <v>254</v>
      </c>
      <c r="S155" s="761"/>
      <c r="T155" s="762"/>
      <c r="U155" s="763"/>
    </row>
    <row r="156" spans="1:30" ht="24" customHeight="1" thickBot="1" x14ac:dyDescent="0.2">
      <c r="B156" s="775"/>
      <c r="C156" s="778"/>
      <c r="D156" s="778"/>
      <c r="E156" s="778"/>
      <c r="F156" s="341" t="s">
        <v>261</v>
      </c>
      <c r="G156" s="338"/>
      <c r="H156" s="783" t="s">
        <v>268</v>
      </c>
      <c r="I156" s="784"/>
      <c r="J156" s="339"/>
      <c r="K156" s="755"/>
      <c r="L156" s="756"/>
      <c r="M156" s="756"/>
      <c r="N156" s="756"/>
      <c r="O156" s="756"/>
      <c r="P156" s="756"/>
      <c r="Q156" s="756"/>
      <c r="R156" s="757"/>
      <c r="S156" s="764"/>
      <c r="T156" s="765"/>
      <c r="U156" s="766"/>
    </row>
    <row r="157" spans="1:30" ht="24" customHeight="1" x14ac:dyDescent="0.15">
      <c r="B157" s="773">
        <v>2</v>
      </c>
      <c r="C157" s="776"/>
      <c r="D157" s="776"/>
      <c r="E157" s="776"/>
      <c r="F157" s="330"/>
      <c r="G157" s="779"/>
      <c r="H157" s="780"/>
      <c r="I157" s="330"/>
      <c r="J157" s="331"/>
      <c r="K157" s="332"/>
      <c r="L157" s="375" t="s">
        <v>247</v>
      </c>
      <c r="M157" s="332"/>
      <c r="N157" s="375" t="s">
        <v>254</v>
      </c>
      <c r="O157" s="332"/>
      <c r="P157" s="375" t="s">
        <v>247</v>
      </c>
      <c r="Q157" s="332"/>
      <c r="R157" s="375" t="s">
        <v>254</v>
      </c>
      <c r="S157" s="758" t="str">
        <f>IF(SUM(J157:J161)=0,"",SUM(J157:J161))</f>
        <v/>
      </c>
      <c r="T157" s="759"/>
      <c r="U157" s="760"/>
    </row>
    <row r="158" spans="1:30" ht="24" customHeight="1" x14ac:dyDescent="0.15">
      <c r="B158" s="774"/>
      <c r="C158" s="777"/>
      <c r="D158" s="777"/>
      <c r="E158" s="777"/>
      <c r="F158" s="333"/>
      <c r="G158" s="781"/>
      <c r="H158" s="782"/>
      <c r="I158" s="333"/>
      <c r="J158" s="334"/>
      <c r="K158" s="335"/>
      <c r="L158" s="376" t="s">
        <v>247</v>
      </c>
      <c r="M158" s="335"/>
      <c r="N158" s="376" t="s">
        <v>254</v>
      </c>
      <c r="O158" s="335"/>
      <c r="P158" s="376" t="s">
        <v>247</v>
      </c>
      <c r="Q158" s="335"/>
      <c r="R158" s="376" t="s">
        <v>254</v>
      </c>
      <c r="S158" s="761"/>
      <c r="T158" s="762"/>
      <c r="U158" s="763"/>
    </row>
    <row r="159" spans="1:30" ht="24" customHeight="1" x14ac:dyDescent="0.15">
      <c r="B159" s="774"/>
      <c r="C159" s="777"/>
      <c r="D159" s="777"/>
      <c r="E159" s="777"/>
      <c r="F159" s="333"/>
      <c r="G159" s="781"/>
      <c r="H159" s="782"/>
      <c r="I159" s="333"/>
      <c r="J159" s="334"/>
      <c r="K159" s="335"/>
      <c r="L159" s="376" t="s">
        <v>247</v>
      </c>
      <c r="M159" s="335"/>
      <c r="N159" s="376" t="s">
        <v>254</v>
      </c>
      <c r="O159" s="335"/>
      <c r="P159" s="376" t="s">
        <v>247</v>
      </c>
      <c r="Q159" s="335"/>
      <c r="R159" s="376" t="s">
        <v>254</v>
      </c>
      <c r="S159" s="761"/>
      <c r="T159" s="762"/>
      <c r="U159" s="763"/>
    </row>
    <row r="160" spans="1:30" ht="24" customHeight="1" x14ac:dyDescent="0.15">
      <c r="B160" s="774"/>
      <c r="C160" s="777"/>
      <c r="D160" s="777"/>
      <c r="E160" s="777"/>
      <c r="F160" s="333"/>
      <c r="G160" s="781"/>
      <c r="H160" s="782"/>
      <c r="I160" s="333"/>
      <c r="J160" s="334"/>
      <c r="K160" s="335"/>
      <c r="L160" s="376" t="s">
        <v>247</v>
      </c>
      <c r="M160" s="335"/>
      <c r="N160" s="376" t="s">
        <v>254</v>
      </c>
      <c r="O160" s="335"/>
      <c r="P160" s="376" t="s">
        <v>247</v>
      </c>
      <c r="Q160" s="335"/>
      <c r="R160" s="376" t="s">
        <v>254</v>
      </c>
      <c r="S160" s="761"/>
      <c r="T160" s="762"/>
      <c r="U160" s="763"/>
    </row>
    <row r="161" spans="1:30" ht="24" customHeight="1" thickBot="1" x14ac:dyDescent="0.2">
      <c r="B161" s="775"/>
      <c r="C161" s="778"/>
      <c r="D161" s="778"/>
      <c r="E161" s="778"/>
      <c r="F161" s="341" t="s">
        <v>261</v>
      </c>
      <c r="G161" s="338"/>
      <c r="H161" s="783" t="s">
        <v>268</v>
      </c>
      <c r="I161" s="784"/>
      <c r="J161" s="339"/>
      <c r="K161" s="755"/>
      <c r="L161" s="756"/>
      <c r="M161" s="756"/>
      <c r="N161" s="756"/>
      <c r="O161" s="756"/>
      <c r="P161" s="756"/>
      <c r="Q161" s="756"/>
      <c r="R161" s="757"/>
      <c r="S161" s="764"/>
      <c r="T161" s="765"/>
      <c r="U161" s="766"/>
    </row>
    <row r="162" spans="1:30" ht="24" customHeight="1" x14ac:dyDescent="0.15">
      <c r="B162" s="773">
        <v>3</v>
      </c>
      <c r="C162" s="776"/>
      <c r="D162" s="776"/>
      <c r="E162" s="776"/>
      <c r="F162" s="330"/>
      <c r="G162" s="779"/>
      <c r="H162" s="780"/>
      <c r="I162" s="330"/>
      <c r="J162" s="331"/>
      <c r="K162" s="332"/>
      <c r="L162" s="375" t="s">
        <v>247</v>
      </c>
      <c r="M162" s="332"/>
      <c r="N162" s="375" t="s">
        <v>254</v>
      </c>
      <c r="O162" s="332"/>
      <c r="P162" s="375" t="s">
        <v>247</v>
      </c>
      <c r="Q162" s="332"/>
      <c r="R162" s="375" t="s">
        <v>254</v>
      </c>
      <c r="S162" s="758" t="str">
        <f>IF(SUM(J162:J166)=0,"",SUM(J162:J166))</f>
        <v/>
      </c>
      <c r="T162" s="759"/>
      <c r="U162" s="760"/>
    </row>
    <row r="163" spans="1:30" ht="24" customHeight="1" x14ac:dyDescent="0.15">
      <c r="B163" s="774"/>
      <c r="C163" s="777"/>
      <c r="D163" s="777"/>
      <c r="E163" s="777"/>
      <c r="F163" s="333"/>
      <c r="G163" s="781"/>
      <c r="H163" s="782"/>
      <c r="I163" s="333"/>
      <c r="J163" s="334"/>
      <c r="K163" s="335"/>
      <c r="L163" s="376" t="s">
        <v>247</v>
      </c>
      <c r="M163" s="335"/>
      <c r="N163" s="376" t="s">
        <v>254</v>
      </c>
      <c r="O163" s="335"/>
      <c r="P163" s="376" t="s">
        <v>247</v>
      </c>
      <c r="Q163" s="335"/>
      <c r="R163" s="376" t="s">
        <v>254</v>
      </c>
      <c r="S163" s="761"/>
      <c r="T163" s="762"/>
      <c r="U163" s="763"/>
    </row>
    <row r="164" spans="1:30" ht="24" customHeight="1" x14ac:dyDescent="0.15">
      <c r="B164" s="774"/>
      <c r="C164" s="777"/>
      <c r="D164" s="777"/>
      <c r="E164" s="777"/>
      <c r="F164" s="333"/>
      <c r="G164" s="781"/>
      <c r="H164" s="782"/>
      <c r="I164" s="333"/>
      <c r="J164" s="334"/>
      <c r="K164" s="335"/>
      <c r="L164" s="376" t="s">
        <v>247</v>
      </c>
      <c r="M164" s="335"/>
      <c r="N164" s="376" t="s">
        <v>254</v>
      </c>
      <c r="O164" s="335"/>
      <c r="P164" s="376" t="s">
        <v>247</v>
      </c>
      <c r="Q164" s="335"/>
      <c r="R164" s="376" t="s">
        <v>254</v>
      </c>
      <c r="S164" s="761"/>
      <c r="T164" s="762"/>
      <c r="U164" s="763"/>
    </row>
    <row r="165" spans="1:30" ht="24" customHeight="1" x14ac:dyDescent="0.15">
      <c r="B165" s="774"/>
      <c r="C165" s="777"/>
      <c r="D165" s="777"/>
      <c r="E165" s="777"/>
      <c r="F165" s="333"/>
      <c r="G165" s="781"/>
      <c r="H165" s="782"/>
      <c r="I165" s="333"/>
      <c r="J165" s="334"/>
      <c r="K165" s="335"/>
      <c r="L165" s="376" t="s">
        <v>247</v>
      </c>
      <c r="M165" s="335"/>
      <c r="N165" s="376" t="s">
        <v>254</v>
      </c>
      <c r="O165" s="335"/>
      <c r="P165" s="376" t="s">
        <v>247</v>
      </c>
      <c r="Q165" s="335"/>
      <c r="R165" s="376" t="s">
        <v>254</v>
      </c>
      <c r="S165" s="761"/>
      <c r="T165" s="762"/>
      <c r="U165" s="763"/>
    </row>
    <row r="166" spans="1:30" ht="24" customHeight="1" thickBot="1" x14ac:dyDescent="0.2">
      <c r="B166" s="775"/>
      <c r="C166" s="778"/>
      <c r="D166" s="778"/>
      <c r="E166" s="778"/>
      <c r="F166" s="341" t="s">
        <v>261</v>
      </c>
      <c r="G166" s="338"/>
      <c r="H166" s="783" t="s">
        <v>268</v>
      </c>
      <c r="I166" s="784"/>
      <c r="J166" s="339"/>
      <c r="K166" s="755"/>
      <c r="L166" s="756"/>
      <c r="M166" s="756"/>
      <c r="N166" s="756"/>
      <c r="O166" s="756"/>
      <c r="P166" s="756"/>
      <c r="Q166" s="756"/>
      <c r="R166" s="757"/>
      <c r="S166" s="764"/>
      <c r="T166" s="765"/>
      <c r="U166" s="766"/>
    </row>
    <row r="167" spans="1:30" ht="24" customHeight="1" x14ac:dyDescent="0.15">
      <c r="B167" s="773">
        <v>4</v>
      </c>
      <c r="C167" s="776"/>
      <c r="D167" s="776"/>
      <c r="E167" s="776"/>
      <c r="F167" s="330"/>
      <c r="G167" s="779"/>
      <c r="H167" s="780"/>
      <c r="I167" s="330"/>
      <c r="J167" s="331"/>
      <c r="K167" s="332"/>
      <c r="L167" s="375" t="s">
        <v>247</v>
      </c>
      <c r="M167" s="332"/>
      <c r="N167" s="375" t="s">
        <v>254</v>
      </c>
      <c r="O167" s="332"/>
      <c r="P167" s="375" t="s">
        <v>247</v>
      </c>
      <c r="Q167" s="332"/>
      <c r="R167" s="375" t="s">
        <v>254</v>
      </c>
      <c r="S167" s="758" t="str">
        <f>IF(SUM(J167:J171)=0,"",SUM(J167:J171))</f>
        <v/>
      </c>
      <c r="T167" s="759"/>
      <c r="U167" s="760"/>
    </row>
    <row r="168" spans="1:30" ht="24" customHeight="1" x14ac:dyDescent="0.15">
      <c r="B168" s="774"/>
      <c r="C168" s="777"/>
      <c r="D168" s="777"/>
      <c r="E168" s="777"/>
      <c r="F168" s="333"/>
      <c r="G168" s="781"/>
      <c r="H168" s="782"/>
      <c r="I168" s="333"/>
      <c r="J168" s="334"/>
      <c r="K168" s="335"/>
      <c r="L168" s="376" t="s">
        <v>247</v>
      </c>
      <c r="M168" s="335"/>
      <c r="N168" s="376" t="s">
        <v>254</v>
      </c>
      <c r="O168" s="335"/>
      <c r="P168" s="376" t="s">
        <v>247</v>
      </c>
      <c r="Q168" s="335"/>
      <c r="R168" s="376" t="s">
        <v>254</v>
      </c>
      <c r="S168" s="761"/>
      <c r="T168" s="762"/>
      <c r="U168" s="763"/>
    </row>
    <row r="169" spans="1:30" ht="24" customHeight="1" x14ac:dyDescent="0.15">
      <c r="B169" s="774"/>
      <c r="C169" s="777"/>
      <c r="D169" s="777"/>
      <c r="E169" s="777"/>
      <c r="F169" s="333"/>
      <c r="G169" s="781"/>
      <c r="H169" s="782"/>
      <c r="I169" s="333"/>
      <c r="J169" s="334"/>
      <c r="K169" s="335"/>
      <c r="L169" s="376" t="s">
        <v>247</v>
      </c>
      <c r="M169" s="335"/>
      <c r="N169" s="376" t="s">
        <v>254</v>
      </c>
      <c r="O169" s="335"/>
      <c r="P169" s="376" t="s">
        <v>247</v>
      </c>
      <c r="Q169" s="335"/>
      <c r="R169" s="376" t="s">
        <v>254</v>
      </c>
      <c r="S169" s="761"/>
      <c r="T169" s="762"/>
      <c r="U169" s="763"/>
    </row>
    <row r="170" spans="1:30" ht="24" customHeight="1" x14ac:dyDescent="0.15">
      <c r="B170" s="774"/>
      <c r="C170" s="777"/>
      <c r="D170" s="777"/>
      <c r="E170" s="777"/>
      <c r="F170" s="333"/>
      <c r="G170" s="781"/>
      <c r="H170" s="782"/>
      <c r="I170" s="333"/>
      <c r="J170" s="334"/>
      <c r="K170" s="335"/>
      <c r="L170" s="376" t="s">
        <v>247</v>
      </c>
      <c r="M170" s="335"/>
      <c r="N170" s="376" t="s">
        <v>254</v>
      </c>
      <c r="O170" s="335"/>
      <c r="P170" s="376" t="s">
        <v>247</v>
      </c>
      <c r="Q170" s="335"/>
      <c r="R170" s="376" t="s">
        <v>254</v>
      </c>
      <c r="S170" s="761"/>
      <c r="T170" s="762"/>
      <c r="U170" s="763"/>
    </row>
    <row r="171" spans="1:30" ht="24" customHeight="1" thickBot="1" x14ac:dyDescent="0.2">
      <c r="B171" s="775"/>
      <c r="C171" s="778"/>
      <c r="D171" s="778"/>
      <c r="E171" s="778"/>
      <c r="F171" s="341" t="s">
        <v>261</v>
      </c>
      <c r="G171" s="338"/>
      <c r="H171" s="783" t="s">
        <v>268</v>
      </c>
      <c r="I171" s="784"/>
      <c r="J171" s="339"/>
      <c r="K171" s="755"/>
      <c r="L171" s="756"/>
      <c r="M171" s="756"/>
      <c r="N171" s="756"/>
      <c r="O171" s="756"/>
      <c r="P171" s="756"/>
      <c r="Q171" s="756"/>
      <c r="R171" s="757"/>
      <c r="S171" s="764"/>
      <c r="T171" s="765"/>
      <c r="U171" s="766"/>
    </row>
    <row r="172" spans="1:30" ht="24" customHeight="1" x14ac:dyDescent="0.15">
      <c r="B172" s="96" t="s">
        <v>123</v>
      </c>
      <c r="C172" s="86"/>
      <c r="D172" s="94"/>
      <c r="E172" s="94"/>
      <c r="F172" s="95"/>
      <c r="G172" s="94"/>
      <c r="H172" s="94"/>
    </row>
    <row r="173" spans="1:30" ht="16.5" customHeight="1" x14ac:dyDescent="0.15">
      <c r="B173" s="97" t="s">
        <v>297</v>
      </c>
      <c r="C173" s="86"/>
      <c r="D173" s="108"/>
      <c r="E173" s="90"/>
      <c r="F173" s="93"/>
      <c r="G173" s="93"/>
      <c r="H173" s="93"/>
    </row>
    <row r="174" spans="1:30" ht="16.5" customHeight="1" x14ac:dyDescent="0.15">
      <c r="B174" s="93" t="s">
        <v>269</v>
      </c>
      <c r="C174" s="86"/>
      <c r="D174" s="108"/>
      <c r="E174" s="86"/>
      <c r="F174" s="86"/>
      <c r="G174" s="93"/>
      <c r="H174" s="93"/>
    </row>
    <row r="175" spans="1:30" ht="16.5" customHeight="1" x14ac:dyDescent="0.15">
      <c r="B175" s="93"/>
      <c r="C175" s="86"/>
      <c r="D175" s="108"/>
      <c r="E175" s="90"/>
      <c r="F175" s="93"/>
      <c r="G175" s="93"/>
      <c r="H175" s="93"/>
    </row>
    <row r="176" spans="1:30" s="86" customFormat="1" ht="20.25" customHeight="1" x14ac:dyDescent="0.15">
      <c r="A176" s="108"/>
      <c r="B176" s="108"/>
      <c r="C176" s="86" t="s">
        <v>115</v>
      </c>
      <c r="G176" s="87"/>
      <c r="H176" s="87"/>
      <c r="I176" s="108"/>
      <c r="J176" s="108"/>
      <c r="K176" s="108"/>
      <c r="L176" s="108"/>
      <c r="M176" s="108"/>
      <c r="N176" s="108"/>
      <c r="O176" s="108"/>
      <c r="P176" s="108"/>
      <c r="Q176" s="108"/>
      <c r="R176" s="108"/>
      <c r="S176" s="108"/>
      <c r="T176" s="162" t="s">
        <v>270</v>
      </c>
      <c r="U176" s="222" t="str">
        <f>IF(SUM(S152:U171)=0,"",U147+1)</f>
        <v/>
      </c>
      <c r="W176" s="108"/>
      <c r="X176" s="108"/>
      <c r="Y176" s="108"/>
      <c r="Z176" s="299"/>
      <c r="AA176" s="299"/>
      <c r="AB176" s="299"/>
      <c r="AC176" s="299"/>
      <c r="AD176" s="299"/>
    </row>
    <row r="177" spans="1:30" s="86" customFormat="1" ht="27.75" x14ac:dyDescent="0.15">
      <c r="A177" s="108"/>
      <c r="B177" s="753" t="s">
        <v>116</v>
      </c>
      <c r="C177" s="753"/>
      <c r="D177" s="753"/>
      <c r="E177" s="753"/>
      <c r="F177" s="753"/>
      <c r="G177" s="753"/>
      <c r="H177" s="753"/>
      <c r="I177" s="753"/>
      <c r="J177" s="754" t="s">
        <v>272</v>
      </c>
      <c r="K177" s="754"/>
      <c r="L177" s="754"/>
      <c r="M177" s="754"/>
      <c r="N177" s="754"/>
      <c r="O177" s="754"/>
      <c r="P177" s="754"/>
      <c r="Q177" s="754"/>
      <c r="R177" s="754"/>
      <c r="S177" s="754"/>
      <c r="T177" s="754"/>
      <c r="U177" s="754"/>
      <c r="W177" s="108"/>
      <c r="X177" s="108"/>
      <c r="Y177" s="108"/>
      <c r="Z177" s="299"/>
      <c r="AA177" s="299"/>
      <c r="AB177" s="299"/>
      <c r="AC177" s="299"/>
      <c r="AD177" s="299"/>
    </row>
    <row r="178" spans="1:30" ht="21.75" thickBot="1" x14ac:dyDescent="0.2">
      <c r="D178" s="221" t="s">
        <v>257</v>
      </c>
      <c r="E178" s="785"/>
      <c r="F178" s="785"/>
      <c r="G178" s="89" t="s">
        <v>258</v>
      </c>
      <c r="H178" s="88"/>
      <c r="L178" s="217" t="s">
        <v>260</v>
      </c>
      <c r="M178" s="342"/>
      <c r="N178" s="93" t="s">
        <v>247</v>
      </c>
      <c r="O178" s="342"/>
      <c r="P178" s="93" t="s">
        <v>254</v>
      </c>
      <c r="Q178" s="93" t="s">
        <v>218</v>
      </c>
      <c r="R178" s="342"/>
      <c r="S178" s="93" t="s">
        <v>247</v>
      </c>
      <c r="T178" s="342"/>
      <c r="U178" s="93" t="s">
        <v>259</v>
      </c>
    </row>
    <row r="179" spans="1:30" ht="18" customHeight="1" x14ac:dyDescent="0.15">
      <c r="B179" s="773" t="s">
        <v>256</v>
      </c>
      <c r="C179" s="786" t="s">
        <v>253</v>
      </c>
      <c r="D179" s="218" t="s">
        <v>266</v>
      </c>
      <c r="E179" s="218" t="s">
        <v>251</v>
      </c>
      <c r="F179" s="788" t="s">
        <v>117</v>
      </c>
      <c r="G179" s="706" t="s">
        <v>118</v>
      </c>
      <c r="H179" s="707"/>
      <c r="I179" s="91" t="s">
        <v>119</v>
      </c>
      <c r="J179" s="91" t="s">
        <v>264</v>
      </c>
      <c r="K179" s="706" t="s">
        <v>120</v>
      </c>
      <c r="L179" s="767"/>
      <c r="M179" s="767"/>
      <c r="N179" s="707"/>
      <c r="O179" s="706" t="s">
        <v>255</v>
      </c>
      <c r="P179" s="767"/>
      <c r="Q179" s="767"/>
      <c r="R179" s="707"/>
      <c r="S179" s="706" t="s">
        <v>262</v>
      </c>
      <c r="T179" s="767"/>
      <c r="U179" s="768"/>
    </row>
    <row r="180" spans="1:30" ht="18" customHeight="1" thickBot="1" x14ac:dyDescent="0.2">
      <c r="B180" s="775"/>
      <c r="C180" s="787"/>
      <c r="D180" s="219" t="s">
        <v>250</v>
      </c>
      <c r="E180" s="219" t="s">
        <v>252</v>
      </c>
      <c r="F180" s="789"/>
      <c r="G180" s="769"/>
      <c r="H180" s="771"/>
      <c r="I180" s="92" t="s">
        <v>121</v>
      </c>
      <c r="J180" s="92" t="s">
        <v>265</v>
      </c>
      <c r="K180" s="769"/>
      <c r="L180" s="770"/>
      <c r="M180" s="770"/>
      <c r="N180" s="771"/>
      <c r="O180" s="769"/>
      <c r="P180" s="770"/>
      <c r="Q180" s="770"/>
      <c r="R180" s="771"/>
      <c r="S180" s="769" t="s">
        <v>263</v>
      </c>
      <c r="T180" s="770"/>
      <c r="U180" s="772"/>
    </row>
    <row r="181" spans="1:30" ht="24" customHeight="1" x14ac:dyDescent="0.15">
      <c r="B181" s="773">
        <v>1</v>
      </c>
      <c r="C181" s="776"/>
      <c r="D181" s="776"/>
      <c r="E181" s="776"/>
      <c r="F181" s="330"/>
      <c r="G181" s="779"/>
      <c r="H181" s="780"/>
      <c r="I181" s="330"/>
      <c r="J181" s="331"/>
      <c r="K181" s="332"/>
      <c r="L181" s="375" t="s">
        <v>247</v>
      </c>
      <c r="M181" s="332"/>
      <c r="N181" s="375" t="s">
        <v>254</v>
      </c>
      <c r="O181" s="332"/>
      <c r="P181" s="375" t="s">
        <v>247</v>
      </c>
      <c r="Q181" s="332"/>
      <c r="R181" s="375" t="s">
        <v>254</v>
      </c>
      <c r="S181" s="758" t="str">
        <f>IF(SUM(J181:J185)=0,"",SUM(J181:J185))</f>
        <v/>
      </c>
      <c r="T181" s="759"/>
      <c r="U181" s="760"/>
    </row>
    <row r="182" spans="1:30" ht="24" customHeight="1" x14ac:dyDescent="0.15">
      <c r="B182" s="774"/>
      <c r="C182" s="777"/>
      <c r="D182" s="777"/>
      <c r="E182" s="777"/>
      <c r="F182" s="333"/>
      <c r="G182" s="781"/>
      <c r="H182" s="782"/>
      <c r="I182" s="333"/>
      <c r="J182" s="334"/>
      <c r="K182" s="335"/>
      <c r="L182" s="376" t="s">
        <v>247</v>
      </c>
      <c r="M182" s="335"/>
      <c r="N182" s="376" t="s">
        <v>254</v>
      </c>
      <c r="O182" s="335"/>
      <c r="P182" s="376" t="s">
        <v>247</v>
      </c>
      <c r="Q182" s="335"/>
      <c r="R182" s="376" t="s">
        <v>254</v>
      </c>
      <c r="S182" s="761"/>
      <c r="T182" s="762"/>
      <c r="U182" s="763"/>
    </row>
    <row r="183" spans="1:30" ht="23.25" customHeight="1" x14ac:dyDescent="0.15">
      <c r="B183" s="774"/>
      <c r="C183" s="777"/>
      <c r="D183" s="777"/>
      <c r="E183" s="777"/>
      <c r="F183" s="333"/>
      <c r="G183" s="781"/>
      <c r="H183" s="782"/>
      <c r="I183" s="333"/>
      <c r="J183" s="334"/>
      <c r="K183" s="335"/>
      <c r="L183" s="376" t="s">
        <v>247</v>
      </c>
      <c r="M183" s="335"/>
      <c r="N183" s="376" t="s">
        <v>254</v>
      </c>
      <c r="O183" s="335"/>
      <c r="P183" s="376" t="s">
        <v>247</v>
      </c>
      <c r="Q183" s="335"/>
      <c r="R183" s="376" t="s">
        <v>254</v>
      </c>
      <c r="S183" s="761"/>
      <c r="T183" s="762"/>
      <c r="U183" s="763"/>
    </row>
    <row r="184" spans="1:30" ht="24" customHeight="1" x14ac:dyDescent="0.15">
      <c r="B184" s="774"/>
      <c r="C184" s="777"/>
      <c r="D184" s="777"/>
      <c r="E184" s="777"/>
      <c r="F184" s="333"/>
      <c r="G184" s="781"/>
      <c r="H184" s="782"/>
      <c r="I184" s="333"/>
      <c r="J184" s="334"/>
      <c r="K184" s="335"/>
      <c r="L184" s="376" t="s">
        <v>247</v>
      </c>
      <c r="M184" s="335"/>
      <c r="N184" s="376" t="s">
        <v>254</v>
      </c>
      <c r="O184" s="335"/>
      <c r="P184" s="376" t="s">
        <v>247</v>
      </c>
      <c r="Q184" s="335"/>
      <c r="R184" s="376" t="s">
        <v>254</v>
      </c>
      <c r="S184" s="761"/>
      <c r="T184" s="762"/>
      <c r="U184" s="763"/>
    </row>
    <row r="185" spans="1:30" ht="24" customHeight="1" thickBot="1" x14ac:dyDescent="0.2">
      <c r="B185" s="775"/>
      <c r="C185" s="778"/>
      <c r="D185" s="778"/>
      <c r="E185" s="778"/>
      <c r="F185" s="341" t="s">
        <v>261</v>
      </c>
      <c r="G185" s="338"/>
      <c r="H185" s="783" t="s">
        <v>268</v>
      </c>
      <c r="I185" s="784"/>
      <c r="J185" s="339"/>
      <c r="K185" s="755"/>
      <c r="L185" s="756"/>
      <c r="M185" s="756"/>
      <c r="N185" s="756"/>
      <c r="O185" s="756"/>
      <c r="P185" s="756"/>
      <c r="Q185" s="756"/>
      <c r="R185" s="757"/>
      <c r="S185" s="764"/>
      <c r="T185" s="765"/>
      <c r="U185" s="766"/>
    </row>
    <row r="186" spans="1:30" ht="24" customHeight="1" x14ac:dyDescent="0.15">
      <c r="B186" s="773">
        <v>2</v>
      </c>
      <c r="C186" s="776"/>
      <c r="D186" s="776"/>
      <c r="E186" s="776"/>
      <c r="F186" s="330"/>
      <c r="G186" s="779"/>
      <c r="H186" s="780"/>
      <c r="I186" s="330"/>
      <c r="J186" s="331"/>
      <c r="K186" s="332"/>
      <c r="L186" s="375" t="s">
        <v>247</v>
      </c>
      <c r="M186" s="332"/>
      <c r="N186" s="375" t="s">
        <v>254</v>
      </c>
      <c r="O186" s="332"/>
      <c r="P186" s="375" t="s">
        <v>247</v>
      </c>
      <c r="Q186" s="332"/>
      <c r="R186" s="375" t="s">
        <v>254</v>
      </c>
      <c r="S186" s="758" t="str">
        <f>IF(SUM(J186:J190)=0,"",SUM(J186:J190))</f>
        <v/>
      </c>
      <c r="T186" s="759"/>
      <c r="U186" s="760"/>
    </row>
    <row r="187" spans="1:30" ht="24" customHeight="1" x14ac:dyDescent="0.15">
      <c r="B187" s="774"/>
      <c r="C187" s="777"/>
      <c r="D187" s="777"/>
      <c r="E187" s="777"/>
      <c r="F187" s="333"/>
      <c r="G187" s="781"/>
      <c r="H187" s="782"/>
      <c r="I187" s="333"/>
      <c r="J187" s="334"/>
      <c r="K187" s="335"/>
      <c r="L187" s="376" t="s">
        <v>247</v>
      </c>
      <c r="M187" s="335"/>
      <c r="N187" s="376" t="s">
        <v>254</v>
      </c>
      <c r="O187" s="335"/>
      <c r="P187" s="376" t="s">
        <v>247</v>
      </c>
      <c r="Q187" s="335"/>
      <c r="R187" s="376" t="s">
        <v>254</v>
      </c>
      <c r="S187" s="761"/>
      <c r="T187" s="762"/>
      <c r="U187" s="763"/>
    </row>
    <row r="188" spans="1:30" ht="24" customHeight="1" x14ac:dyDescent="0.15">
      <c r="B188" s="774"/>
      <c r="C188" s="777"/>
      <c r="D188" s="777"/>
      <c r="E188" s="777"/>
      <c r="F188" s="333"/>
      <c r="G188" s="781"/>
      <c r="H188" s="782"/>
      <c r="I188" s="333"/>
      <c r="J188" s="334"/>
      <c r="K188" s="335"/>
      <c r="L188" s="376" t="s">
        <v>247</v>
      </c>
      <c r="M188" s="335"/>
      <c r="N188" s="376" t="s">
        <v>254</v>
      </c>
      <c r="O188" s="335"/>
      <c r="P188" s="376" t="s">
        <v>247</v>
      </c>
      <c r="Q188" s="335"/>
      <c r="R188" s="376" t="s">
        <v>254</v>
      </c>
      <c r="S188" s="761"/>
      <c r="T188" s="762"/>
      <c r="U188" s="763"/>
    </row>
    <row r="189" spans="1:30" ht="24" customHeight="1" x14ac:dyDescent="0.15">
      <c r="B189" s="774"/>
      <c r="C189" s="777"/>
      <c r="D189" s="777"/>
      <c r="E189" s="777"/>
      <c r="F189" s="333"/>
      <c r="G189" s="781"/>
      <c r="H189" s="782"/>
      <c r="I189" s="333"/>
      <c r="J189" s="334"/>
      <c r="K189" s="335"/>
      <c r="L189" s="376" t="s">
        <v>247</v>
      </c>
      <c r="M189" s="335"/>
      <c r="N189" s="376" t="s">
        <v>254</v>
      </c>
      <c r="O189" s="335"/>
      <c r="P189" s="376" t="s">
        <v>247</v>
      </c>
      <c r="Q189" s="335"/>
      <c r="R189" s="376" t="s">
        <v>254</v>
      </c>
      <c r="S189" s="761"/>
      <c r="T189" s="762"/>
      <c r="U189" s="763"/>
    </row>
    <row r="190" spans="1:30" ht="24" customHeight="1" thickBot="1" x14ac:dyDescent="0.2">
      <c r="B190" s="775"/>
      <c r="C190" s="778"/>
      <c r="D190" s="778"/>
      <c r="E190" s="778"/>
      <c r="F190" s="341" t="s">
        <v>261</v>
      </c>
      <c r="G190" s="338"/>
      <c r="H190" s="783" t="s">
        <v>268</v>
      </c>
      <c r="I190" s="784"/>
      <c r="J190" s="339"/>
      <c r="K190" s="755"/>
      <c r="L190" s="756"/>
      <c r="M190" s="756"/>
      <c r="N190" s="756"/>
      <c r="O190" s="756"/>
      <c r="P190" s="756"/>
      <c r="Q190" s="756"/>
      <c r="R190" s="757"/>
      <c r="S190" s="764"/>
      <c r="T190" s="765"/>
      <c r="U190" s="766"/>
    </row>
    <row r="191" spans="1:30" ht="24" customHeight="1" x14ac:dyDescent="0.15">
      <c r="B191" s="773">
        <v>3</v>
      </c>
      <c r="C191" s="776"/>
      <c r="D191" s="776"/>
      <c r="E191" s="776"/>
      <c r="F191" s="330"/>
      <c r="G191" s="779"/>
      <c r="H191" s="780"/>
      <c r="I191" s="330"/>
      <c r="J191" s="331"/>
      <c r="K191" s="332"/>
      <c r="L191" s="375" t="s">
        <v>247</v>
      </c>
      <c r="M191" s="332"/>
      <c r="N191" s="375" t="s">
        <v>254</v>
      </c>
      <c r="O191" s="332"/>
      <c r="P191" s="375" t="s">
        <v>247</v>
      </c>
      <c r="Q191" s="332"/>
      <c r="R191" s="375" t="s">
        <v>254</v>
      </c>
      <c r="S191" s="758" t="str">
        <f>IF(SUM(J191:J195)=0,"",SUM(J191:J195))</f>
        <v/>
      </c>
      <c r="T191" s="759"/>
      <c r="U191" s="760"/>
    </row>
    <row r="192" spans="1:30" ht="24" customHeight="1" x14ac:dyDescent="0.15">
      <c r="B192" s="774"/>
      <c r="C192" s="777"/>
      <c r="D192" s="777"/>
      <c r="E192" s="777"/>
      <c r="F192" s="333"/>
      <c r="G192" s="781"/>
      <c r="H192" s="782"/>
      <c r="I192" s="333"/>
      <c r="J192" s="334"/>
      <c r="K192" s="335"/>
      <c r="L192" s="376" t="s">
        <v>247</v>
      </c>
      <c r="M192" s="335"/>
      <c r="N192" s="376" t="s">
        <v>254</v>
      </c>
      <c r="O192" s="335"/>
      <c r="P192" s="376" t="s">
        <v>247</v>
      </c>
      <c r="Q192" s="335"/>
      <c r="R192" s="376" t="s">
        <v>254</v>
      </c>
      <c r="S192" s="761"/>
      <c r="T192" s="762"/>
      <c r="U192" s="763"/>
    </row>
    <row r="193" spans="1:30" ht="24" customHeight="1" x14ac:dyDescent="0.15">
      <c r="B193" s="774"/>
      <c r="C193" s="777"/>
      <c r="D193" s="777"/>
      <c r="E193" s="777"/>
      <c r="F193" s="333"/>
      <c r="G193" s="781"/>
      <c r="H193" s="782"/>
      <c r="I193" s="333"/>
      <c r="J193" s="334"/>
      <c r="K193" s="335"/>
      <c r="L193" s="376" t="s">
        <v>247</v>
      </c>
      <c r="M193" s="335"/>
      <c r="N193" s="376" t="s">
        <v>254</v>
      </c>
      <c r="O193" s="335"/>
      <c r="P193" s="376" t="s">
        <v>247</v>
      </c>
      <c r="Q193" s="335"/>
      <c r="R193" s="376" t="s">
        <v>254</v>
      </c>
      <c r="S193" s="761"/>
      <c r="T193" s="762"/>
      <c r="U193" s="763"/>
    </row>
    <row r="194" spans="1:30" ht="24" customHeight="1" x14ac:dyDescent="0.15">
      <c r="B194" s="774"/>
      <c r="C194" s="777"/>
      <c r="D194" s="777"/>
      <c r="E194" s="777"/>
      <c r="F194" s="333"/>
      <c r="G194" s="781"/>
      <c r="H194" s="782"/>
      <c r="I194" s="333"/>
      <c r="J194" s="334"/>
      <c r="K194" s="335"/>
      <c r="L194" s="376" t="s">
        <v>247</v>
      </c>
      <c r="M194" s="335"/>
      <c r="N194" s="376" t="s">
        <v>254</v>
      </c>
      <c r="O194" s="335"/>
      <c r="P194" s="376" t="s">
        <v>247</v>
      </c>
      <c r="Q194" s="335"/>
      <c r="R194" s="376" t="s">
        <v>254</v>
      </c>
      <c r="S194" s="761"/>
      <c r="T194" s="762"/>
      <c r="U194" s="763"/>
    </row>
    <row r="195" spans="1:30" ht="24" customHeight="1" thickBot="1" x14ac:dyDescent="0.2">
      <c r="B195" s="775"/>
      <c r="C195" s="778"/>
      <c r="D195" s="778"/>
      <c r="E195" s="778"/>
      <c r="F195" s="341" t="s">
        <v>261</v>
      </c>
      <c r="G195" s="338"/>
      <c r="H195" s="783" t="s">
        <v>268</v>
      </c>
      <c r="I195" s="784"/>
      <c r="J195" s="339"/>
      <c r="K195" s="755"/>
      <c r="L195" s="756"/>
      <c r="M195" s="756"/>
      <c r="N195" s="756"/>
      <c r="O195" s="756"/>
      <c r="P195" s="756"/>
      <c r="Q195" s="756"/>
      <c r="R195" s="757"/>
      <c r="S195" s="764"/>
      <c r="T195" s="765"/>
      <c r="U195" s="766"/>
    </row>
    <row r="196" spans="1:30" ht="24" customHeight="1" x14ac:dyDescent="0.15">
      <c r="B196" s="773">
        <v>4</v>
      </c>
      <c r="C196" s="776"/>
      <c r="D196" s="776"/>
      <c r="E196" s="776"/>
      <c r="F196" s="330"/>
      <c r="G196" s="779"/>
      <c r="H196" s="780"/>
      <c r="I196" s="330"/>
      <c r="J196" s="331"/>
      <c r="K196" s="332"/>
      <c r="L196" s="375" t="s">
        <v>247</v>
      </c>
      <c r="M196" s="332"/>
      <c r="N196" s="375" t="s">
        <v>254</v>
      </c>
      <c r="O196" s="332"/>
      <c r="P196" s="375" t="s">
        <v>247</v>
      </c>
      <c r="Q196" s="332"/>
      <c r="R196" s="375" t="s">
        <v>254</v>
      </c>
      <c r="S196" s="758" t="str">
        <f>IF(SUM(J196:J200)=0,"",SUM(J196:J200))</f>
        <v/>
      </c>
      <c r="T196" s="759"/>
      <c r="U196" s="760"/>
    </row>
    <row r="197" spans="1:30" ht="24" customHeight="1" x14ac:dyDescent="0.15">
      <c r="B197" s="774"/>
      <c r="C197" s="777"/>
      <c r="D197" s="777"/>
      <c r="E197" s="777"/>
      <c r="F197" s="333"/>
      <c r="G197" s="781"/>
      <c r="H197" s="782"/>
      <c r="I197" s="333"/>
      <c r="J197" s="334"/>
      <c r="K197" s="335"/>
      <c r="L197" s="376" t="s">
        <v>247</v>
      </c>
      <c r="M197" s="335"/>
      <c r="N197" s="376" t="s">
        <v>254</v>
      </c>
      <c r="O197" s="335"/>
      <c r="P197" s="376" t="s">
        <v>247</v>
      </c>
      <c r="Q197" s="335"/>
      <c r="R197" s="376" t="s">
        <v>254</v>
      </c>
      <c r="S197" s="761"/>
      <c r="T197" s="762"/>
      <c r="U197" s="763"/>
    </row>
    <row r="198" spans="1:30" ht="24" customHeight="1" x14ac:dyDescent="0.15">
      <c r="B198" s="774"/>
      <c r="C198" s="777"/>
      <c r="D198" s="777"/>
      <c r="E198" s="777"/>
      <c r="F198" s="333"/>
      <c r="G198" s="781"/>
      <c r="H198" s="782"/>
      <c r="I198" s="333"/>
      <c r="J198" s="334"/>
      <c r="K198" s="335"/>
      <c r="L198" s="376" t="s">
        <v>247</v>
      </c>
      <c r="M198" s="335"/>
      <c r="N198" s="376" t="s">
        <v>254</v>
      </c>
      <c r="O198" s="335"/>
      <c r="P198" s="376" t="s">
        <v>247</v>
      </c>
      <c r="Q198" s="335"/>
      <c r="R198" s="376" t="s">
        <v>254</v>
      </c>
      <c r="S198" s="761"/>
      <c r="T198" s="762"/>
      <c r="U198" s="763"/>
    </row>
    <row r="199" spans="1:30" ht="24" customHeight="1" x14ac:dyDescent="0.15">
      <c r="B199" s="774"/>
      <c r="C199" s="777"/>
      <c r="D199" s="777"/>
      <c r="E199" s="777"/>
      <c r="F199" s="333"/>
      <c r="G199" s="781"/>
      <c r="H199" s="782"/>
      <c r="I199" s="333"/>
      <c r="J199" s="334"/>
      <c r="K199" s="335"/>
      <c r="L199" s="376" t="s">
        <v>247</v>
      </c>
      <c r="M199" s="335"/>
      <c r="N199" s="376" t="s">
        <v>254</v>
      </c>
      <c r="O199" s="335"/>
      <c r="P199" s="376" t="s">
        <v>247</v>
      </c>
      <c r="Q199" s="335"/>
      <c r="R199" s="376" t="s">
        <v>254</v>
      </c>
      <c r="S199" s="761"/>
      <c r="T199" s="762"/>
      <c r="U199" s="763"/>
    </row>
    <row r="200" spans="1:30" ht="24" customHeight="1" thickBot="1" x14ac:dyDescent="0.2">
      <c r="B200" s="775"/>
      <c r="C200" s="778"/>
      <c r="D200" s="778"/>
      <c r="E200" s="778"/>
      <c r="F200" s="341" t="s">
        <v>261</v>
      </c>
      <c r="G200" s="338"/>
      <c r="H200" s="783" t="s">
        <v>268</v>
      </c>
      <c r="I200" s="784"/>
      <c r="J200" s="339"/>
      <c r="K200" s="755"/>
      <c r="L200" s="756"/>
      <c r="M200" s="756"/>
      <c r="N200" s="756"/>
      <c r="O200" s="756"/>
      <c r="P200" s="756"/>
      <c r="Q200" s="756"/>
      <c r="R200" s="757"/>
      <c r="S200" s="764"/>
      <c r="T200" s="765"/>
      <c r="U200" s="766"/>
    </row>
    <row r="201" spans="1:30" ht="24" customHeight="1" x14ac:dyDescent="0.15">
      <c r="B201" s="96" t="s">
        <v>123</v>
      </c>
      <c r="C201" s="86"/>
      <c r="D201" s="94"/>
      <c r="E201" s="94"/>
      <c r="F201" s="95"/>
      <c r="G201" s="94"/>
      <c r="H201" s="94"/>
    </row>
    <row r="202" spans="1:30" ht="16.5" customHeight="1" x14ac:dyDescent="0.15">
      <c r="B202" s="97" t="s">
        <v>297</v>
      </c>
      <c r="C202" s="86"/>
      <c r="D202" s="108"/>
      <c r="E202" s="90"/>
      <c r="F202" s="93"/>
      <c r="G202" s="93"/>
      <c r="H202" s="93"/>
    </row>
    <row r="203" spans="1:30" ht="16.5" customHeight="1" x14ac:dyDescent="0.15">
      <c r="B203" s="93" t="s">
        <v>269</v>
      </c>
      <c r="C203" s="86"/>
      <c r="D203" s="108"/>
      <c r="E203" s="86"/>
      <c r="F203" s="86"/>
      <c r="G203" s="93"/>
      <c r="H203" s="93"/>
    </row>
    <row r="204" spans="1:30" ht="16.5" customHeight="1" x14ac:dyDescent="0.15">
      <c r="B204" s="93"/>
      <c r="C204" s="86"/>
      <c r="D204" s="108"/>
      <c r="E204" s="90"/>
      <c r="F204" s="93"/>
      <c r="G204" s="93"/>
      <c r="H204" s="93"/>
    </row>
    <row r="205" spans="1:30" s="86" customFormat="1" ht="20.25" customHeight="1" x14ac:dyDescent="0.15">
      <c r="A205" s="108"/>
      <c r="B205" s="108"/>
      <c r="C205" s="86" t="s">
        <v>115</v>
      </c>
      <c r="G205" s="87"/>
      <c r="H205" s="87"/>
      <c r="I205" s="108"/>
      <c r="J205" s="108"/>
      <c r="K205" s="108"/>
      <c r="L205" s="108"/>
      <c r="M205" s="108"/>
      <c r="N205" s="108"/>
      <c r="O205" s="108"/>
      <c r="P205" s="108"/>
      <c r="Q205" s="108"/>
      <c r="R205" s="108"/>
      <c r="S205" s="108"/>
      <c r="T205" s="162" t="s">
        <v>270</v>
      </c>
      <c r="U205" s="222" t="str">
        <f>IF(SUM(S181:U200)=0,"",U176+1)</f>
        <v/>
      </c>
      <c r="W205" s="108"/>
      <c r="X205" s="108"/>
      <c r="Y205" s="108"/>
      <c r="Z205" s="299"/>
      <c r="AA205" s="299"/>
      <c r="AB205" s="299"/>
      <c r="AC205" s="299"/>
      <c r="AD205" s="299"/>
    </row>
    <row r="206" spans="1:30" s="86" customFormat="1" ht="27.75" x14ac:dyDescent="0.15">
      <c r="A206" s="108"/>
      <c r="B206" s="753" t="s">
        <v>116</v>
      </c>
      <c r="C206" s="753"/>
      <c r="D206" s="753"/>
      <c r="E206" s="753"/>
      <c r="F206" s="753"/>
      <c r="G206" s="753"/>
      <c r="H206" s="753"/>
      <c r="I206" s="753"/>
      <c r="J206" s="754" t="s">
        <v>272</v>
      </c>
      <c r="K206" s="754"/>
      <c r="L206" s="754"/>
      <c r="M206" s="754"/>
      <c r="N206" s="754"/>
      <c r="O206" s="754"/>
      <c r="P206" s="754"/>
      <c r="Q206" s="754"/>
      <c r="R206" s="754"/>
      <c r="S206" s="754"/>
      <c r="T206" s="754"/>
      <c r="U206" s="754"/>
      <c r="W206" s="108"/>
      <c r="X206" s="108"/>
      <c r="Y206" s="108"/>
      <c r="Z206" s="299"/>
      <c r="AA206" s="299"/>
      <c r="AB206" s="299"/>
      <c r="AC206" s="299"/>
      <c r="AD206" s="299"/>
    </row>
    <row r="207" spans="1:30" ht="21.75" thickBot="1" x14ac:dyDescent="0.2">
      <c r="D207" s="221" t="s">
        <v>257</v>
      </c>
      <c r="E207" s="785"/>
      <c r="F207" s="785"/>
      <c r="G207" s="89" t="s">
        <v>258</v>
      </c>
      <c r="H207" s="88"/>
      <c r="L207" s="217" t="s">
        <v>260</v>
      </c>
      <c r="M207" s="342"/>
      <c r="N207" s="93" t="s">
        <v>247</v>
      </c>
      <c r="O207" s="342"/>
      <c r="P207" s="93" t="s">
        <v>254</v>
      </c>
      <c r="Q207" s="93" t="s">
        <v>218</v>
      </c>
      <c r="R207" s="342"/>
      <c r="S207" s="93" t="s">
        <v>247</v>
      </c>
      <c r="T207" s="342"/>
      <c r="U207" s="93" t="s">
        <v>259</v>
      </c>
    </row>
    <row r="208" spans="1:30" ht="18" customHeight="1" x14ac:dyDescent="0.15">
      <c r="B208" s="773" t="s">
        <v>256</v>
      </c>
      <c r="C208" s="786" t="s">
        <v>253</v>
      </c>
      <c r="D208" s="218" t="s">
        <v>266</v>
      </c>
      <c r="E208" s="218" t="s">
        <v>251</v>
      </c>
      <c r="F208" s="788" t="s">
        <v>117</v>
      </c>
      <c r="G208" s="706" t="s">
        <v>118</v>
      </c>
      <c r="H208" s="707"/>
      <c r="I208" s="91" t="s">
        <v>119</v>
      </c>
      <c r="J208" s="91" t="s">
        <v>264</v>
      </c>
      <c r="K208" s="706" t="s">
        <v>120</v>
      </c>
      <c r="L208" s="767"/>
      <c r="M208" s="767"/>
      <c r="N208" s="707"/>
      <c r="O208" s="706" t="s">
        <v>255</v>
      </c>
      <c r="P208" s="767"/>
      <c r="Q208" s="767"/>
      <c r="R208" s="707"/>
      <c r="S208" s="706" t="s">
        <v>262</v>
      </c>
      <c r="T208" s="767"/>
      <c r="U208" s="768"/>
    </row>
    <row r="209" spans="2:21" ht="18" customHeight="1" thickBot="1" x14ac:dyDescent="0.2">
      <c r="B209" s="775"/>
      <c r="C209" s="787"/>
      <c r="D209" s="219" t="s">
        <v>250</v>
      </c>
      <c r="E209" s="219" t="s">
        <v>252</v>
      </c>
      <c r="F209" s="789"/>
      <c r="G209" s="769"/>
      <c r="H209" s="771"/>
      <c r="I209" s="92" t="s">
        <v>121</v>
      </c>
      <c r="J209" s="92" t="s">
        <v>265</v>
      </c>
      <c r="K209" s="769"/>
      <c r="L209" s="770"/>
      <c r="M209" s="770"/>
      <c r="N209" s="771"/>
      <c r="O209" s="769"/>
      <c r="P209" s="770"/>
      <c r="Q209" s="770"/>
      <c r="R209" s="771"/>
      <c r="S209" s="769" t="s">
        <v>263</v>
      </c>
      <c r="T209" s="770"/>
      <c r="U209" s="772"/>
    </row>
    <row r="210" spans="2:21" ht="24" customHeight="1" x14ac:dyDescent="0.15">
      <c r="B210" s="773">
        <v>1</v>
      </c>
      <c r="C210" s="776"/>
      <c r="D210" s="776"/>
      <c r="E210" s="776"/>
      <c r="F210" s="330"/>
      <c r="G210" s="779"/>
      <c r="H210" s="780"/>
      <c r="I210" s="330"/>
      <c r="J210" s="331"/>
      <c r="K210" s="332"/>
      <c r="L210" s="375" t="s">
        <v>247</v>
      </c>
      <c r="M210" s="332"/>
      <c r="N210" s="375" t="s">
        <v>254</v>
      </c>
      <c r="O210" s="332"/>
      <c r="P210" s="375" t="s">
        <v>247</v>
      </c>
      <c r="Q210" s="332"/>
      <c r="R210" s="375" t="s">
        <v>254</v>
      </c>
      <c r="S210" s="758" t="str">
        <f>IF(SUM(J210:J214)=0,"",SUM(J210:J214))</f>
        <v/>
      </c>
      <c r="T210" s="759"/>
      <c r="U210" s="760"/>
    </row>
    <row r="211" spans="2:21" ht="24" customHeight="1" x14ac:dyDescent="0.15">
      <c r="B211" s="774"/>
      <c r="C211" s="777"/>
      <c r="D211" s="777"/>
      <c r="E211" s="777"/>
      <c r="F211" s="333"/>
      <c r="G211" s="781"/>
      <c r="H211" s="782"/>
      <c r="I211" s="333"/>
      <c r="J211" s="334"/>
      <c r="K211" s="335"/>
      <c r="L211" s="376" t="s">
        <v>247</v>
      </c>
      <c r="M211" s="335"/>
      <c r="N211" s="376" t="s">
        <v>254</v>
      </c>
      <c r="O211" s="335"/>
      <c r="P211" s="376" t="s">
        <v>247</v>
      </c>
      <c r="Q211" s="335"/>
      <c r="R211" s="376" t="s">
        <v>254</v>
      </c>
      <c r="S211" s="761"/>
      <c r="T211" s="762"/>
      <c r="U211" s="763"/>
    </row>
    <row r="212" spans="2:21" ht="23.25" customHeight="1" x14ac:dyDescent="0.15">
      <c r="B212" s="774"/>
      <c r="C212" s="777"/>
      <c r="D212" s="777"/>
      <c r="E212" s="777"/>
      <c r="F212" s="333"/>
      <c r="G212" s="781"/>
      <c r="H212" s="782"/>
      <c r="I212" s="333"/>
      <c r="J212" s="334"/>
      <c r="K212" s="335"/>
      <c r="L212" s="376" t="s">
        <v>247</v>
      </c>
      <c r="M212" s="335"/>
      <c r="N212" s="376" t="s">
        <v>254</v>
      </c>
      <c r="O212" s="335"/>
      <c r="P212" s="376" t="s">
        <v>247</v>
      </c>
      <c r="Q212" s="335"/>
      <c r="R212" s="376" t="s">
        <v>254</v>
      </c>
      <c r="S212" s="761"/>
      <c r="T212" s="762"/>
      <c r="U212" s="763"/>
    </row>
    <row r="213" spans="2:21" ht="24" customHeight="1" x14ac:dyDescent="0.15">
      <c r="B213" s="774"/>
      <c r="C213" s="777"/>
      <c r="D213" s="777"/>
      <c r="E213" s="777"/>
      <c r="F213" s="333"/>
      <c r="G213" s="781"/>
      <c r="H213" s="782"/>
      <c r="I213" s="333"/>
      <c r="J213" s="334"/>
      <c r="K213" s="335"/>
      <c r="L213" s="376" t="s">
        <v>247</v>
      </c>
      <c r="M213" s="335"/>
      <c r="N213" s="376" t="s">
        <v>254</v>
      </c>
      <c r="O213" s="335"/>
      <c r="P213" s="376" t="s">
        <v>247</v>
      </c>
      <c r="Q213" s="335"/>
      <c r="R213" s="376" t="s">
        <v>254</v>
      </c>
      <c r="S213" s="761"/>
      <c r="T213" s="762"/>
      <c r="U213" s="763"/>
    </row>
    <row r="214" spans="2:21" ht="24" customHeight="1" thickBot="1" x14ac:dyDescent="0.2">
      <c r="B214" s="775"/>
      <c r="C214" s="778"/>
      <c r="D214" s="778"/>
      <c r="E214" s="778"/>
      <c r="F214" s="341" t="s">
        <v>261</v>
      </c>
      <c r="G214" s="338"/>
      <c r="H214" s="783" t="s">
        <v>268</v>
      </c>
      <c r="I214" s="784"/>
      <c r="J214" s="339"/>
      <c r="K214" s="755"/>
      <c r="L214" s="756"/>
      <c r="M214" s="756"/>
      <c r="N214" s="756"/>
      <c r="O214" s="756"/>
      <c r="P214" s="756"/>
      <c r="Q214" s="756"/>
      <c r="R214" s="757"/>
      <c r="S214" s="764"/>
      <c r="T214" s="765"/>
      <c r="U214" s="766"/>
    </row>
    <row r="215" spans="2:21" ht="24" customHeight="1" x14ac:dyDescent="0.15">
      <c r="B215" s="773">
        <v>2</v>
      </c>
      <c r="C215" s="776"/>
      <c r="D215" s="776"/>
      <c r="E215" s="776"/>
      <c r="F215" s="330"/>
      <c r="G215" s="779"/>
      <c r="H215" s="780"/>
      <c r="I215" s="330"/>
      <c r="J215" s="331"/>
      <c r="K215" s="332"/>
      <c r="L215" s="375" t="s">
        <v>247</v>
      </c>
      <c r="M215" s="332"/>
      <c r="N215" s="375" t="s">
        <v>254</v>
      </c>
      <c r="O215" s="332"/>
      <c r="P215" s="375" t="s">
        <v>247</v>
      </c>
      <c r="Q215" s="332"/>
      <c r="R215" s="375" t="s">
        <v>254</v>
      </c>
      <c r="S215" s="758" t="str">
        <f>IF(SUM(J215:J219)=0,"",SUM(J215:J219))</f>
        <v/>
      </c>
      <c r="T215" s="759"/>
      <c r="U215" s="760"/>
    </row>
    <row r="216" spans="2:21" ht="24" customHeight="1" x14ac:dyDescent="0.15">
      <c r="B216" s="774"/>
      <c r="C216" s="777"/>
      <c r="D216" s="777"/>
      <c r="E216" s="777"/>
      <c r="F216" s="333"/>
      <c r="G216" s="781"/>
      <c r="H216" s="782"/>
      <c r="I216" s="333"/>
      <c r="J216" s="334"/>
      <c r="K216" s="335"/>
      <c r="L216" s="376" t="s">
        <v>247</v>
      </c>
      <c r="M216" s="335"/>
      <c r="N216" s="376" t="s">
        <v>254</v>
      </c>
      <c r="O216" s="335"/>
      <c r="P216" s="376" t="s">
        <v>247</v>
      </c>
      <c r="Q216" s="335"/>
      <c r="R216" s="376" t="s">
        <v>254</v>
      </c>
      <c r="S216" s="761"/>
      <c r="T216" s="762"/>
      <c r="U216" s="763"/>
    </row>
    <row r="217" spans="2:21" ht="24" customHeight="1" x14ac:dyDescent="0.15">
      <c r="B217" s="774"/>
      <c r="C217" s="777"/>
      <c r="D217" s="777"/>
      <c r="E217" s="777"/>
      <c r="F217" s="333"/>
      <c r="G217" s="781"/>
      <c r="H217" s="782"/>
      <c r="I217" s="333"/>
      <c r="J217" s="334"/>
      <c r="K217" s="335"/>
      <c r="L217" s="376" t="s">
        <v>247</v>
      </c>
      <c r="M217" s="335"/>
      <c r="N217" s="376" t="s">
        <v>254</v>
      </c>
      <c r="O217" s="335"/>
      <c r="P217" s="376" t="s">
        <v>247</v>
      </c>
      <c r="Q217" s="335"/>
      <c r="R217" s="376" t="s">
        <v>254</v>
      </c>
      <c r="S217" s="761"/>
      <c r="T217" s="762"/>
      <c r="U217" s="763"/>
    </row>
    <row r="218" spans="2:21" ht="24" customHeight="1" x14ac:dyDescent="0.15">
      <c r="B218" s="774"/>
      <c r="C218" s="777"/>
      <c r="D218" s="777"/>
      <c r="E218" s="777"/>
      <c r="F218" s="333"/>
      <c r="G218" s="781"/>
      <c r="H218" s="782"/>
      <c r="I218" s="333"/>
      <c r="J218" s="334"/>
      <c r="K218" s="335"/>
      <c r="L218" s="376" t="s">
        <v>247</v>
      </c>
      <c r="M218" s="335"/>
      <c r="N218" s="376" t="s">
        <v>254</v>
      </c>
      <c r="O218" s="335"/>
      <c r="P218" s="376" t="s">
        <v>247</v>
      </c>
      <c r="Q218" s="335"/>
      <c r="R218" s="376" t="s">
        <v>254</v>
      </c>
      <c r="S218" s="761"/>
      <c r="T218" s="762"/>
      <c r="U218" s="763"/>
    </row>
    <row r="219" spans="2:21" ht="24" customHeight="1" thickBot="1" x14ac:dyDescent="0.2">
      <c r="B219" s="775"/>
      <c r="C219" s="778"/>
      <c r="D219" s="778"/>
      <c r="E219" s="778"/>
      <c r="F219" s="341" t="s">
        <v>261</v>
      </c>
      <c r="G219" s="338"/>
      <c r="H219" s="783" t="s">
        <v>268</v>
      </c>
      <c r="I219" s="784"/>
      <c r="J219" s="339"/>
      <c r="K219" s="755"/>
      <c r="L219" s="756"/>
      <c r="M219" s="756"/>
      <c r="N219" s="756"/>
      <c r="O219" s="756"/>
      <c r="P219" s="756"/>
      <c r="Q219" s="756"/>
      <c r="R219" s="757"/>
      <c r="S219" s="764"/>
      <c r="T219" s="765"/>
      <c r="U219" s="766"/>
    </row>
    <row r="220" spans="2:21" ht="24" customHeight="1" x14ac:dyDescent="0.15">
      <c r="B220" s="773">
        <v>3</v>
      </c>
      <c r="C220" s="776"/>
      <c r="D220" s="776"/>
      <c r="E220" s="776"/>
      <c r="F220" s="330"/>
      <c r="G220" s="779"/>
      <c r="H220" s="780"/>
      <c r="I220" s="330"/>
      <c r="J220" s="331"/>
      <c r="K220" s="332"/>
      <c r="L220" s="375" t="s">
        <v>247</v>
      </c>
      <c r="M220" s="332"/>
      <c r="N220" s="375" t="s">
        <v>254</v>
      </c>
      <c r="O220" s="332"/>
      <c r="P220" s="375" t="s">
        <v>247</v>
      </c>
      <c r="Q220" s="332"/>
      <c r="R220" s="375" t="s">
        <v>254</v>
      </c>
      <c r="S220" s="758" t="str">
        <f>IF(SUM(J220:J224)=0,"",SUM(J220:J224))</f>
        <v/>
      </c>
      <c r="T220" s="759"/>
      <c r="U220" s="760"/>
    </row>
    <row r="221" spans="2:21" ht="24" customHeight="1" x14ac:dyDescent="0.15">
      <c r="B221" s="774"/>
      <c r="C221" s="777"/>
      <c r="D221" s="777"/>
      <c r="E221" s="777"/>
      <c r="F221" s="333"/>
      <c r="G221" s="781"/>
      <c r="H221" s="782"/>
      <c r="I221" s="333"/>
      <c r="J221" s="334"/>
      <c r="K221" s="335"/>
      <c r="L221" s="376" t="s">
        <v>247</v>
      </c>
      <c r="M221" s="335"/>
      <c r="N221" s="376" t="s">
        <v>254</v>
      </c>
      <c r="O221" s="335"/>
      <c r="P221" s="376" t="s">
        <v>247</v>
      </c>
      <c r="Q221" s="335"/>
      <c r="R221" s="376" t="s">
        <v>254</v>
      </c>
      <c r="S221" s="761"/>
      <c r="T221" s="762"/>
      <c r="U221" s="763"/>
    </row>
    <row r="222" spans="2:21" ht="24" customHeight="1" x14ac:dyDescent="0.15">
      <c r="B222" s="774"/>
      <c r="C222" s="777"/>
      <c r="D222" s="777"/>
      <c r="E222" s="777"/>
      <c r="F222" s="333"/>
      <c r="G222" s="781"/>
      <c r="H222" s="782"/>
      <c r="I222" s="333"/>
      <c r="J222" s="334"/>
      <c r="K222" s="335"/>
      <c r="L222" s="376" t="s">
        <v>247</v>
      </c>
      <c r="M222" s="335"/>
      <c r="N222" s="376" t="s">
        <v>254</v>
      </c>
      <c r="O222" s="335"/>
      <c r="P222" s="376" t="s">
        <v>247</v>
      </c>
      <c r="Q222" s="335"/>
      <c r="R222" s="376" t="s">
        <v>254</v>
      </c>
      <c r="S222" s="761"/>
      <c r="T222" s="762"/>
      <c r="U222" s="763"/>
    </row>
    <row r="223" spans="2:21" ht="24" customHeight="1" x14ac:dyDescent="0.15">
      <c r="B223" s="774"/>
      <c r="C223" s="777"/>
      <c r="D223" s="777"/>
      <c r="E223" s="777"/>
      <c r="F223" s="333"/>
      <c r="G223" s="781"/>
      <c r="H223" s="782"/>
      <c r="I223" s="333"/>
      <c r="J223" s="334"/>
      <c r="K223" s="335"/>
      <c r="L223" s="376" t="s">
        <v>247</v>
      </c>
      <c r="M223" s="335"/>
      <c r="N223" s="376" t="s">
        <v>254</v>
      </c>
      <c r="O223" s="335"/>
      <c r="P223" s="376" t="s">
        <v>247</v>
      </c>
      <c r="Q223" s="335"/>
      <c r="R223" s="376" t="s">
        <v>254</v>
      </c>
      <c r="S223" s="761"/>
      <c r="T223" s="762"/>
      <c r="U223" s="763"/>
    </row>
    <row r="224" spans="2:21" ht="24" customHeight="1" thickBot="1" x14ac:dyDescent="0.2">
      <c r="B224" s="775"/>
      <c r="C224" s="778"/>
      <c r="D224" s="778"/>
      <c r="E224" s="778"/>
      <c r="F224" s="341" t="s">
        <v>261</v>
      </c>
      <c r="G224" s="338"/>
      <c r="H224" s="783" t="s">
        <v>268</v>
      </c>
      <c r="I224" s="784"/>
      <c r="J224" s="339"/>
      <c r="K224" s="755"/>
      <c r="L224" s="756"/>
      <c r="M224" s="756"/>
      <c r="N224" s="756"/>
      <c r="O224" s="756"/>
      <c r="P224" s="756"/>
      <c r="Q224" s="756"/>
      <c r="R224" s="757"/>
      <c r="S224" s="764"/>
      <c r="T224" s="765"/>
      <c r="U224" s="766"/>
    </row>
    <row r="225" spans="2:21" ht="24" customHeight="1" x14ac:dyDescent="0.15">
      <c r="B225" s="773">
        <v>4</v>
      </c>
      <c r="C225" s="776"/>
      <c r="D225" s="776"/>
      <c r="E225" s="776"/>
      <c r="F225" s="330"/>
      <c r="G225" s="779"/>
      <c r="H225" s="780"/>
      <c r="I225" s="330"/>
      <c r="J225" s="331"/>
      <c r="K225" s="332"/>
      <c r="L225" s="375" t="s">
        <v>247</v>
      </c>
      <c r="M225" s="332"/>
      <c r="N225" s="375" t="s">
        <v>254</v>
      </c>
      <c r="O225" s="332"/>
      <c r="P225" s="375" t="s">
        <v>247</v>
      </c>
      <c r="Q225" s="332"/>
      <c r="R225" s="375" t="s">
        <v>254</v>
      </c>
      <c r="S225" s="758" t="str">
        <f>IF(SUM(J225:J229)=0,"",SUM(J225:J229))</f>
        <v/>
      </c>
      <c r="T225" s="759"/>
      <c r="U225" s="760"/>
    </row>
    <row r="226" spans="2:21" ht="24" customHeight="1" x14ac:dyDescent="0.15">
      <c r="B226" s="774"/>
      <c r="C226" s="777"/>
      <c r="D226" s="777"/>
      <c r="E226" s="777"/>
      <c r="F226" s="333"/>
      <c r="G226" s="781"/>
      <c r="H226" s="782"/>
      <c r="I226" s="333"/>
      <c r="J226" s="334"/>
      <c r="K226" s="335"/>
      <c r="L226" s="376" t="s">
        <v>247</v>
      </c>
      <c r="M226" s="335"/>
      <c r="N226" s="376" t="s">
        <v>254</v>
      </c>
      <c r="O226" s="335"/>
      <c r="P226" s="376" t="s">
        <v>247</v>
      </c>
      <c r="Q226" s="335"/>
      <c r="R226" s="376" t="s">
        <v>254</v>
      </c>
      <c r="S226" s="761"/>
      <c r="T226" s="762"/>
      <c r="U226" s="763"/>
    </row>
    <row r="227" spans="2:21" ht="24" customHeight="1" x14ac:dyDescent="0.15">
      <c r="B227" s="774"/>
      <c r="C227" s="777"/>
      <c r="D227" s="777"/>
      <c r="E227" s="777"/>
      <c r="F227" s="333"/>
      <c r="G227" s="781"/>
      <c r="H227" s="782"/>
      <c r="I227" s="333"/>
      <c r="J227" s="334"/>
      <c r="K227" s="335"/>
      <c r="L227" s="376" t="s">
        <v>247</v>
      </c>
      <c r="M227" s="335"/>
      <c r="N227" s="376" t="s">
        <v>254</v>
      </c>
      <c r="O227" s="335"/>
      <c r="P227" s="376" t="s">
        <v>247</v>
      </c>
      <c r="Q227" s="335"/>
      <c r="R227" s="376" t="s">
        <v>254</v>
      </c>
      <c r="S227" s="761"/>
      <c r="T227" s="762"/>
      <c r="U227" s="763"/>
    </row>
    <row r="228" spans="2:21" ht="24" customHeight="1" x14ac:dyDescent="0.15">
      <c r="B228" s="774"/>
      <c r="C228" s="777"/>
      <c r="D228" s="777"/>
      <c r="E228" s="777"/>
      <c r="F228" s="333"/>
      <c r="G228" s="781"/>
      <c r="H228" s="782"/>
      <c r="I228" s="333"/>
      <c r="J228" s="334"/>
      <c r="K228" s="335"/>
      <c r="L228" s="376" t="s">
        <v>247</v>
      </c>
      <c r="M228" s="335"/>
      <c r="N228" s="376" t="s">
        <v>254</v>
      </c>
      <c r="O228" s="335"/>
      <c r="P228" s="376" t="s">
        <v>247</v>
      </c>
      <c r="Q228" s="335"/>
      <c r="R228" s="376" t="s">
        <v>254</v>
      </c>
      <c r="S228" s="761"/>
      <c r="T228" s="762"/>
      <c r="U228" s="763"/>
    </row>
    <row r="229" spans="2:21" ht="24" customHeight="1" thickBot="1" x14ac:dyDescent="0.2">
      <c r="B229" s="775"/>
      <c r="C229" s="778"/>
      <c r="D229" s="778"/>
      <c r="E229" s="778"/>
      <c r="F229" s="341" t="s">
        <v>261</v>
      </c>
      <c r="G229" s="338"/>
      <c r="H229" s="783" t="s">
        <v>268</v>
      </c>
      <c r="I229" s="784"/>
      <c r="J229" s="339"/>
      <c r="K229" s="755"/>
      <c r="L229" s="756"/>
      <c r="M229" s="756"/>
      <c r="N229" s="756"/>
      <c r="O229" s="756"/>
      <c r="P229" s="756"/>
      <c r="Q229" s="756"/>
      <c r="R229" s="757"/>
      <c r="S229" s="764"/>
      <c r="T229" s="765"/>
      <c r="U229" s="766"/>
    </row>
    <row r="230" spans="2:21" ht="24" customHeight="1" x14ac:dyDescent="0.15">
      <c r="B230" s="96" t="s">
        <v>123</v>
      </c>
      <c r="C230" s="86"/>
      <c r="D230" s="94"/>
      <c r="E230" s="94"/>
      <c r="F230" s="95"/>
      <c r="G230" s="94"/>
      <c r="H230" s="94"/>
    </row>
    <row r="231" spans="2:21" ht="16.5" customHeight="1" x14ac:dyDescent="0.15">
      <c r="B231" s="97" t="s">
        <v>297</v>
      </c>
      <c r="C231" s="86"/>
      <c r="D231" s="108"/>
      <c r="E231" s="90"/>
      <c r="F231" s="93"/>
      <c r="G231" s="93"/>
      <c r="H231" s="93"/>
    </row>
    <row r="232" spans="2:21" ht="16.5" customHeight="1" x14ac:dyDescent="0.15">
      <c r="B232" s="93" t="s">
        <v>269</v>
      </c>
      <c r="C232" s="86"/>
      <c r="D232" s="108"/>
      <c r="E232" s="86"/>
      <c r="F232" s="86"/>
      <c r="G232" s="93"/>
      <c r="H232" s="93"/>
    </row>
    <row r="233" spans="2:21" ht="16.5" customHeight="1" x14ac:dyDescent="0.15">
      <c r="B233" s="93"/>
      <c r="C233" s="86"/>
      <c r="D233" s="108"/>
      <c r="E233" s="90"/>
      <c r="F233" s="93"/>
      <c r="G233" s="93"/>
      <c r="H233" s="93"/>
    </row>
  </sheetData>
  <sheetProtection password="CC25" sheet="1" selectLockedCells="1"/>
  <mergeCells count="456">
    <mergeCell ref="B5:B6"/>
    <mergeCell ref="B7:B11"/>
    <mergeCell ref="G5:H6"/>
    <mergeCell ref="G10:H10"/>
    <mergeCell ref="H11:I11"/>
    <mergeCell ref="F5:F6"/>
    <mergeCell ref="O6:R6"/>
    <mergeCell ref="C7:C11"/>
    <mergeCell ref="C5:C6"/>
    <mergeCell ref="O5:R5"/>
    <mergeCell ref="G8:H8"/>
    <mergeCell ref="G7:H7"/>
    <mergeCell ref="E7:E11"/>
    <mergeCell ref="D7:D11"/>
    <mergeCell ref="E33:F33"/>
    <mergeCell ref="G22:H22"/>
    <mergeCell ref="S22:U26"/>
    <mergeCell ref="G23:H23"/>
    <mergeCell ref="G24:H24"/>
    <mergeCell ref="G25:H25"/>
    <mergeCell ref="H26:I26"/>
    <mergeCell ref="K26:R26"/>
    <mergeCell ref="E22:E26"/>
    <mergeCell ref="B34:B35"/>
    <mergeCell ref="C34:C35"/>
    <mergeCell ref="F34:F35"/>
    <mergeCell ref="G43:H43"/>
    <mergeCell ref="G44:H44"/>
    <mergeCell ref="S36:U40"/>
    <mergeCell ref="G37:H37"/>
    <mergeCell ref="G38:H38"/>
    <mergeCell ref="G39:H39"/>
    <mergeCell ref="H40:I40"/>
    <mergeCell ref="O34:R34"/>
    <mergeCell ref="S34:U34"/>
    <mergeCell ref="K35:N35"/>
    <mergeCell ref="O35:R35"/>
    <mergeCell ref="S35:U35"/>
    <mergeCell ref="G34:H35"/>
    <mergeCell ref="K34:N34"/>
    <mergeCell ref="E4:F4"/>
    <mergeCell ref="G17:H17"/>
    <mergeCell ref="S17:U21"/>
    <mergeCell ref="G18:H18"/>
    <mergeCell ref="G19:H19"/>
    <mergeCell ref="G20:H20"/>
    <mergeCell ref="H21:I21"/>
    <mergeCell ref="K6:N6"/>
    <mergeCell ref="K5:N5"/>
    <mergeCell ref="S5:U5"/>
    <mergeCell ref="S7:U11"/>
    <mergeCell ref="G12:H12"/>
    <mergeCell ref="S12:U16"/>
    <mergeCell ref="G13:H13"/>
    <mergeCell ref="G14:H14"/>
    <mergeCell ref="G15:H15"/>
    <mergeCell ref="H16:I16"/>
    <mergeCell ref="S6:U6"/>
    <mergeCell ref="G9:H9"/>
    <mergeCell ref="K11:R11"/>
    <mergeCell ref="E17:E21"/>
    <mergeCell ref="K16:R16"/>
    <mergeCell ref="K21:R21"/>
    <mergeCell ref="E12:E16"/>
    <mergeCell ref="B46:B50"/>
    <mergeCell ref="C46:C50"/>
    <mergeCell ref="D46:D50"/>
    <mergeCell ref="E46:E50"/>
    <mergeCell ref="G46:H46"/>
    <mergeCell ref="S46:U50"/>
    <mergeCell ref="G47:H47"/>
    <mergeCell ref="G48:H48"/>
    <mergeCell ref="G49:H49"/>
    <mergeCell ref="H50:I50"/>
    <mergeCell ref="K50:R50"/>
    <mergeCell ref="K45:R45"/>
    <mergeCell ref="S41:U45"/>
    <mergeCell ref="H45:I45"/>
    <mergeCell ref="K40:R40"/>
    <mergeCell ref="B12:B16"/>
    <mergeCell ref="B17:B21"/>
    <mergeCell ref="C12:C16"/>
    <mergeCell ref="C17:C21"/>
    <mergeCell ref="D17:D21"/>
    <mergeCell ref="D12:D16"/>
    <mergeCell ref="G42:H42"/>
    <mergeCell ref="B22:B26"/>
    <mergeCell ref="C22:C26"/>
    <mergeCell ref="D22:D26"/>
    <mergeCell ref="B41:B45"/>
    <mergeCell ref="C41:C45"/>
    <mergeCell ref="D41:D45"/>
    <mergeCell ref="E41:E45"/>
    <mergeCell ref="G41:H41"/>
    <mergeCell ref="B36:B40"/>
    <mergeCell ref="C36:C40"/>
    <mergeCell ref="D36:D40"/>
    <mergeCell ref="E36:E40"/>
    <mergeCell ref="G36:H36"/>
    <mergeCell ref="B51:B55"/>
    <mergeCell ref="C51:C55"/>
    <mergeCell ref="D51:D55"/>
    <mergeCell ref="E51:E55"/>
    <mergeCell ref="G51:H51"/>
    <mergeCell ref="S51:U55"/>
    <mergeCell ref="G52:H52"/>
    <mergeCell ref="G53:H53"/>
    <mergeCell ref="G54:H54"/>
    <mergeCell ref="H55:I55"/>
    <mergeCell ref="K55:R55"/>
    <mergeCell ref="K63:N63"/>
    <mergeCell ref="O63:R63"/>
    <mergeCell ref="S63:U63"/>
    <mergeCell ref="K64:N64"/>
    <mergeCell ref="E62:F62"/>
    <mergeCell ref="B63:B64"/>
    <mergeCell ref="C63:C64"/>
    <mergeCell ref="F63:F64"/>
    <mergeCell ref="G63:H64"/>
    <mergeCell ref="S65:U69"/>
    <mergeCell ref="G66:H66"/>
    <mergeCell ref="G67:H67"/>
    <mergeCell ref="G68:H68"/>
    <mergeCell ref="H69:I69"/>
    <mergeCell ref="O64:R64"/>
    <mergeCell ref="B70:B74"/>
    <mergeCell ref="C70:C74"/>
    <mergeCell ref="D70:D74"/>
    <mergeCell ref="E70:E74"/>
    <mergeCell ref="G70:H70"/>
    <mergeCell ref="B65:B69"/>
    <mergeCell ref="C65:C69"/>
    <mergeCell ref="D65:D69"/>
    <mergeCell ref="E65:E69"/>
    <mergeCell ref="G65:H65"/>
    <mergeCell ref="S70:U74"/>
    <mergeCell ref="G71:H71"/>
    <mergeCell ref="G72:H72"/>
    <mergeCell ref="G73:H73"/>
    <mergeCell ref="H74:I74"/>
    <mergeCell ref="K69:R69"/>
    <mergeCell ref="K74:R74"/>
    <mergeCell ref="S64:U64"/>
    <mergeCell ref="B75:B79"/>
    <mergeCell ref="C75:C79"/>
    <mergeCell ref="D75:D79"/>
    <mergeCell ref="E75:E79"/>
    <mergeCell ref="G75:H75"/>
    <mergeCell ref="S75:U79"/>
    <mergeCell ref="G76:H76"/>
    <mergeCell ref="G77:H77"/>
    <mergeCell ref="G78:H78"/>
    <mergeCell ref="H79:I79"/>
    <mergeCell ref="K79:R79"/>
    <mergeCell ref="C80:C84"/>
    <mergeCell ref="D80:D84"/>
    <mergeCell ref="E80:E84"/>
    <mergeCell ref="G80:H80"/>
    <mergeCell ref="O92:R92"/>
    <mergeCell ref="B90:I90"/>
    <mergeCell ref="B80:B84"/>
    <mergeCell ref="S92:U92"/>
    <mergeCell ref="K93:N93"/>
    <mergeCell ref="O93:R93"/>
    <mergeCell ref="S93:U93"/>
    <mergeCell ref="E91:F91"/>
    <mergeCell ref="B92:B93"/>
    <mergeCell ref="C92:C93"/>
    <mergeCell ref="S80:U84"/>
    <mergeCell ref="G81:H81"/>
    <mergeCell ref="G82:H82"/>
    <mergeCell ref="G83:H83"/>
    <mergeCell ref="H84:I84"/>
    <mergeCell ref="K84:R84"/>
    <mergeCell ref="F92:F93"/>
    <mergeCell ref="G92:H93"/>
    <mergeCell ref="K92:N92"/>
    <mergeCell ref="B94:B98"/>
    <mergeCell ref="C94:C98"/>
    <mergeCell ref="D94:D98"/>
    <mergeCell ref="E94:E98"/>
    <mergeCell ref="G94:H94"/>
    <mergeCell ref="S94:U98"/>
    <mergeCell ref="G95:H95"/>
    <mergeCell ref="G96:H96"/>
    <mergeCell ref="G97:H97"/>
    <mergeCell ref="H98:I98"/>
    <mergeCell ref="K98:R98"/>
    <mergeCell ref="B99:B103"/>
    <mergeCell ref="C99:C103"/>
    <mergeCell ref="D99:D103"/>
    <mergeCell ref="E99:E103"/>
    <mergeCell ref="G99:H99"/>
    <mergeCell ref="G100:H100"/>
    <mergeCell ref="G101:H101"/>
    <mergeCell ref="G102:H102"/>
    <mergeCell ref="H103:I103"/>
    <mergeCell ref="B104:B108"/>
    <mergeCell ref="C104:C108"/>
    <mergeCell ref="D104:D108"/>
    <mergeCell ref="E104:E108"/>
    <mergeCell ref="G104:H104"/>
    <mergeCell ref="G105:H105"/>
    <mergeCell ref="G106:H106"/>
    <mergeCell ref="G107:H107"/>
    <mergeCell ref="H108:I108"/>
    <mergeCell ref="B119:I119"/>
    <mergeCell ref="J119:U119"/>
    <mergeCell ref="S109:U113"/>
    <mergeCell ref="B121:B122"/>
    <mergeCell ref="C121:C122"/>
    <mergeCell ref="F121:F122"/>
    <mergeCell ref="G121:H122"/>
    <mergeCell ref="B109:B113"/>
    <mergeCell ref="C109:C113"/>
    <mergeCell ref="D109:D113"/>
    <mergeCell ref="E109:E113"/>
    <mergeCell ref="G109:H109"/>
    <mergeCell ref="G110:H110"/>
    <mergeCell ref="G111:H111"/>
    <mergeCell ref="G112:H112"/>
    <mergeCell ref="H113:I113"/>
    <mergeCell ref="S123:U127"/>
    <mergeCell ref="G124:H124"/>
    <mergeCell ref="G125:H125"/>
    <mergeCell ref="G126:H126"/>
    <mergeCell ref="H127:I127"/>
    <mergeCell ref="K122:N122"/>
    <mergeCell ref="O122:R122"/>
    <mergeCell ref="S122:U122"/>
    <mergeCell ref="E120:F120"/>
    <mergeCell ref="B128:B132"/>
    <mergeCell ref="C128:C132"/>
    <mergeCell ref="D128:D132"/>
    <mergeCell ref="E128:E132"/>
    <mergeCell ref="G128:H128"/>
    <mergeCell ref="B123:B127"/>
    <mergeCell ref="C123:C127"/>
    <mergeCell ref="D123:D127"/>
    <mergeCell ref="E123:E127"/>
    <mergeCell ref="G123:H123"/>
    <mergeCell ref="K137:R137"/>
    <mergeCell ref="S128:U132"/>
    <mergeCell ref="G129:H129"/>
    <mergeCell ref="G130:H130"/>
    <mergeCell ref="G131:H131"/>
    <mergeCell ref="H132:I132"/>
    <mergeCell ref="G134:H134"/>
    <mergeCell ref="S138:U142"/>
    <mergeCell ref="G139:H139"/>
    <mergeCell ref="G140:H140"/>
    <mergeCell ref="G141:H141"/>
    <mergeCell ref="H142:I142"/>
    <mergeCell ref="K142:R142"/>
    <mergeCell ref="G133:H133"/>
    <mergeCell ref="E149:F149"/>
    <mergeCell ref="B150:B151"/>
    <mergeCell ref="C150:C151"/>
    <mergeCell ref="F150:F151"/>
    <mergeCell ref="G150:H151"/>
    <mergeCell ref="G135:H135"/>
    <mergeCell ref="G136:H136"/>
    <mergeCell ref="H137:I137"/>
    <mergeCell ref="B148:I148"/>
    <mergeCell ref="B138:B142"/>
    <mergeCell ref="C138:C142"/>
    <mergeCell ref="D138:D142"/>
    <mergeCell ref="E138:E142"/>
    <mergeCell ref="G138:H138"/>
    <mergeCell ref="B133:B137"/>
    <mergeCell ref="C133:C137"/>
    <mergeCell ref="D133:D137"/>
    <mergeCell ref="E133:E137"/>
    <mergeCell ref="O151:R151"/>
    <mergeCell ref="S151:U151"/>
    <mergeCell ref="K150:N150"/>
    <mergeCell ref="B152:B156"/>
    <mergeCell ref="C152:C156"/>
    <mergeCell ref="D152:D156"/>
    <mergeCell ref="E152:E156"/>
    <mergeCell ref="G152:H152"/>
    <mergeCell ref="S152:U156"/>
    <mergeCell ref="G153:H153"/>
    <mergeCell ref="G154:H154"/>
    <mergeCell ref="G155:H155"/>
    <mergeCell ref="H156:I156"/>
    <mergeCell ref="K156:R156"/>
    <mergeCell ref="B157:B161"/>
    <mergeCell ref="C157:C161"/>
    <mergeCell ref="D157:D161"/>
    <mergeCell ref="E157:E161"/>
    <mergeCell ref="G157:H157"/>
    <mergeCell ref="G158:H158"/>
    <mergeCell ref="G159:H159"/>
    <mergeCell ref="G160:H160"/>
    <mergeCell ref="H161:I161"/>
    <mergeCell ref="B162:B166"/>
    <mergeCell ref="C162:C166"/>
    <mergeCell ref="D162:D166"/>
    <mergeCell ref="E162:E166"/>
    <mergeCell ref="G162:H162"/>
    <mergeCell ref="G163:H163"/>
    <mergeCell ref="G164:H164"/>
    <mergeCell ref="G165:H165"/>
    <mergeCell ref="H166:I166"/>
    <mergeCell ref="E178:F178"/>
    <mergeCell ref="B179:B180"/>
    <mergeCell ref="C179:C180"/>
    <mergeCell ref="F179:F180"/>
    <mergeCell ref="G179:H180"/>
    <mergeCell ref="B177:I177"/>
    <mergeCell ref="B167:B171"/>
    <mergeCell ref="C167:C171"/>
    <mergeCell ref="D167:D171"/>
    <mergeCell ref="E167:E171"/>
    <mergeCell ref="G167:H167"/>
    <mergeCell ref="G168:H168"/>
    <mergeCell ref="G169:H169"/>
    <mergeCell ref="G170:H170"/>
    <mergeCell ref="H171:I171"/>
    <mergeCell ref="B181:B185"/>
    <mergeCell ref="C181:C185"/>
    <mergeCell ref="D181:D185"/>
    <mergeCell ref="E181:E185"/>
    <mergeCell ref="G181:H181"/>
    <mergeCell ref="G182:H182"/>
    <mergeCell ref="G183:H183"/>
    <mergeCell ref="G184:H184"/>
    <mergeCell ref="H185:I185"/>
    <mergeCell ref="G187:H187"/>
    <mergeCell ref="G188:H188"/>
    <mergeCell ref="G189:H189"/>
    <mergeCell ref="H190:I190"/>
    <mergeCell ref="S196:U200"/>
    <mergeCell ref="G197:H197"/>
    <mergeCell ref="G198:H198"/>
    <mergeCell ref="B191:B195"/>
    <mergeCell ref="C191:C195"/>
    <mergeCell ref="D191:D195"/>
    <mergeCell ref="E191:E195"/>
    <mergeCell ref="G191:H191"/>
    <mergeCell ref="B186:B190"/>
    <mergeCell ref="C186:C190"/>
    <mergeCell ref="D186:D190"/>
    <mergeCell ref="E186:E190"/>
    <mergeCell ref="G186:H186"/>
    <mergeCell ref="S186:U190"/>
    <mergeCell ref="B206:I206"/>
    <mergeCell ref="J206:U206"/>
    <mergeCell ref="S191:U195"/>
    <mergeCell ref="G192:H192"/>
    <mergeCell ref="G193:H193"/>
    <mergeCell ref="G194:H194"/>
    <mergeCell ref="H195:I195"/>
    <mergeCell ref="B196:B200"/>
    <mergeCell ref="C196:C200"/>
    <mergeCell ref="D196:D200"/>
    <mergeCell ref="G199:H199"/>
    <mergeCell ref="H200:I200"/>
    <mergeCell ref="K200:R200"/>
    <mergeCell ref="E196:E200"/>
    <mergeCell ref="G196:H196"/>
    <mergeCell ref="K195:R195"/>
    <mergeCell ref="E207:F207"/>
    <mergeCell ref="B208:B209"/>
    <mergeCell ref="C208:C209"/>
    <mergeCell ref="F208:F209"/>
    <mergeCell ref="G208:H209"/>
    <mergeCell ref="K208:N208"/>
    <mergeCell ref="O208:R208"/>
    <mergeCell ref="S208:U208"/>
    <mergeCell ref="K209:N209"/>
    <mergeCell ref="O209:R209"/>
    <mergeCell ref="S209:U209"/>
    <mergeCell ref="B210:B214"/>
    <mergeCell ref="C210:C214"/>
    <mergeCell ref="D210:D214"/>
    <mergeCell ref="E210:E214"/>
    <mergeCell ref="G210:H210"/>
    <mergeCell ref="S210:U214"/>
    <mergeCell ref="G211:H211"/>
    <mergeCell ref="G212:H212"/>
    <mergeCell ref="G213:H213"/>
    <mergeCell ref="H214:I214"/>
    <mergeCell ref="K214:R214"/>
    <mergeCell ref="B215:B219"/>
    <mergeCell ref="C215:C219"/>
    <mergeCell ref="D215:D219"/>
    <mergeCell ref="E215:E219"/>
    <mergeCell ref="G215:H215"/>
    <mergeCell ref="S215:U219"/>
    <mergeCell ref="G216:H216"/>
    <mergeCell ref="G217:H217"/>
    <mergeCell ref="G218:H218"/>
    <mergeCell ref="H219:I219"/>
    <mergeCell ref="K219:R219"/>
    <mergeCell ref="S104:U108"/>
    <mergeCell ref="S99:U103"/>
    <mergeCell ref="B225:B229"/>
    <mergeCell ref="C225:C229"/>
    <mergeCell ref="D225:D229"/>
    <mergeCell ref="E225:E229"/>
    <mergeCell ref="G225:H225"/>
    <mergeCell ref="S225:U229"/>
    <mergeCell ref="G226:H226"/>
    <mergeCell ref="G227:H227"/>
    <mergeCell ref="G228:H228"/>
    <mergeCell ref="H229:I229"/>
    <mergeCell ref="K229:R229"/>
    <mergeCell ref="B220:B224"/>
    <mergeCell ref="C220:C224"/>
    <mergeCell ref="D220:D224"/>
    <mergeCell ref="E220:E224"/>
    <mergeCell ref="G220:H220"/>
    <mergeCell ref="S220:U224"/>
    <mergeCell ref="G221:H221"/>
    <mergeCell ref="G222:H222"/>
    <mergeCell ref="G223:H223"/>
    <mergeCell ref="H224:I224"/>
    <mergeCell ref="K224:R224"/>
    <mergeCell ref="J177:U177"/>
    <mergeCell ref="S181:U185"/>
    <mergeCell ref="S167:U171"/>
    <mergeCell ref="K179:N179"/>
    <mergeCell ref="O179:R179"/>
    <mergeCell ref="S179:U179"/>
    <mergeCell ref="K166:R166"/>
    <mergeCell ref="S162:U166"/>
    <mergeCell ref="K171:R171"/>
    <mergeCell ref="K180:N180"/>
    <mergeCell ref="O180:R180"/>
    <mergeCell ref="S180:U180"/>
    <mergeCell ref="B3:I3"/>
    <mergeCell ref="J3:U3"/>
    <mergeCell ref="B32:I32"/>
    <mergeCell ref="J32:U32"/>
    <mergeCell ref="B61:I61"/>
    <mergeCell ref="J61:U61"/>
    <mergeCell ref="K161:R161"/>
    <mergeCell ref="K185:R185"/>
    <mergeCell ref="K190:R190"/>
    <mergeCell ref="S157:U161"/>
    <mergeCell ref="J148:U148"/>
    <mergeCell ref="S133:U137"/>
    <mergeCell ref="O150:R150"/>
    <mergeCell ref="S150:U150"/>
    <mergeCell ref="K151:N151"/>
    <mergeCell ref="K103:R103"/>
    <mergeCell ref="K108:R108"/>
    <mergeCell ref="K113:R113"/>
    <mergeCell ref="K127:R127"/>
    <mergeCell ref="K132:R132"/>
    <mergeCell ref="J90:U90"/>
    <mergeCell ref="K121:N121"/>
    <mergeCell ref="O121:R121"/>
    <mergeCell ref="S121:U121"/>
  </mergeCells>
  <phoneticPr fontId="20"/>
  <conditionalFormatting sqref="A31:U59">
    <cfRule type="expression" dxfId="33" priority="20">
      <formula>SUM($S$7:$U$26)=0</formula>
    </cfRule>
  </conditionalFormatting>
  <conditionalFormatting sqref="A60:U88">
    <cfRule type="expression" dxfId="32" priority="18">
      <formula>SUM($S$36:$U$55)=0</formula>
    </cfRule>
  </conditionalFormatting>
  <conditionalFormatting sqref="A89:U117">
    <cfRule type="expression" dxfId="31" priority="17">
      <formula>SUM($S$65:$U$84)=0</formula>
    </cfRule>
  </conditionalFormatting>
  <conditionalFormatting sqref="A118:U146">
    <cfRule type="expression" dxfId="30" priority="16">
      <formula>SUM($S$94:$U$113)=0</formula>
    </cfRule>
  </conditionalFormatting>
  <conditionalFormatting sqref="A147:U175">
    <cfRule type="expression" dxfId="29" priority="15">
      <formula>SUM($S$123:$U$142)=0</formula>
    </cfRule>
  </conditionalFormatting>
  <conditionalFormatting sqref="A176:U204">
    <cfRule type="expression" dxfId="28" priority="14">
      <formula>SUM($S$152:$U$171)=0</formula>
    </cfRule>
  </conditionalFormatting>
  <conditionalFormatting sqref="A205:U233">
    <cfRule type="expression" dxfId="27" priority="13">
      <formula>SUM($S$181:$U$200)=0</formula>
    </cfRule>
  </conditionalFormatting>
  <dataValidations count="4">
    <dataValidation type="list" allowBlank="1" showInputMessage="1" showErrorMessage="1" sqref="D181:D200 D94:D113 D123:D142 D7:D26 D152:D171 D36:D55 D65:D84 D210:D229" xr:uid="{00000000-0002-0000-0400-000000000000}">
      <formula1>"公共,民間"</formula1>
    </dataValidation>
    <dataValidation type="list" allowBlank="1" showInputMessage="1" showErrorMessage="1" sqref="E7:E26 E210:E229 E181:E200 E152:E171 E123:E142 E94:E113 E65:E84 E36:E55" xr:uid="{00000000-0002-0000-0400-000001000000}">
      <formula1>$E$5:$E$6</formula1>
    </dataValidation>
    <dataValidation type="list" allowBlank="1" showInputMessage="1" showErrorMessage="1" sqref="E4:F4 E33:F33 E62:F62 E91:F91 E120:F120 E149:F149 E178:F178 E207:F207" xr:uid="{00000000-0002-0000-0400-000002000000}">
      <formula1>$X$2:$X$20</formula1>
    </dataValidation>
    <dataValidation type="list" allowBlank="1" showInputMessage="1" showErrorMessage="1" sqref="C7:C26 C36 C41 C46 C51 C65 C70 C75 C80 C94 C99 C104 C109 C123 C128 C133 C138 C152 C157 C162 C167 C181 C186 C191 C196 C210 C215 C220 C225" xr:uid="{00000000-0002-0000-0400-000003000000}">
      <formula1>$Y$2:$Y$30</formula1>
    </dataValidation>
  </dataValidations>
  <pageMargins left="0.27559055118110237" right="0.31496062992125984" top="0.47244094488188981" bottom="0.23622047244094491" header="0.51181102362204722" footer="0.19685039370078741"/>
  <pageSetup paperSize="9" scale="90" orientation="landscape" blackAndWhite="1" r:id="rId1"/>
  <headerFooter alignWithMargins="0"/>
  <rowBreaks count="1" manualBreakCount="1">
    <brk id="3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indexed="13"/>
  </sheetPr>
  <dimension ref="A2:AD233"/>
  <sheetViews>
    <sheetView view="pageBreakPreview" zoomScale="85" zoomScaleNormal="75" zoomScaleSheetLayoutView="85" workbookViewId="0">
      <selection activeCell="E4" sqref="E4:F4"/>
    </sheetView>
  </sheetViews>
  <sheetFormatPr defaultRowHeight="15.95" customHeight="1" x14ac:dyDescent="0.15"/>
  <cols>
    <col min="1" max="1" width="1.25" style="108" customWidth="1"/>
    <col min="2" max="2" width="3" style="108" customWidth="1"/>
    <col min="3" max="3" width="13.5" style="107" customWidth="1"/>
    <col min="4" max="4" width="7.875" style="107" customWidth="1"/>
    <col min="5" max="5" width="7.875" style="108" customWidth="1"/>
    <col min="6" max="6" width="19.5" style="108" customWidth="1"/>
    <col min="7" max="7" width="6.75" style="108" customWidth="1"/>
    <col min="8" max="8" width="29" style="108" customWidth="1"/>
    <col min="9" max="9" width="11.875" style="108" customWidth="1"/>
    <col min="10" max="10" width="13.25" style="108" customWidth="1"/>
    <col min="11" max="11" width="4.125" style="108" customWidth="1"/>
    <col min="12" max="12" width="3.625" style="108" customWidth="1"/>
    <col min="13" max="13" width="4.125" style="108" customWidth="1"/>
    <col min="14" max="14" width="3.625" style="108" customWidth="1"/>
    <col min="15" max="15" width="4.125" style="108" customWidth="1"/>
    <col min="16" max="16" width="3.625" style="108" customWidth="1"/>
    <col min="17" max="17" width="4.125" style="108" customWidth="1"/>
    <col min="18" max="19" width="3.625" style="108" customWidth="1"/>
    <col min="20" max="20" width="4.125" style="108" customWidth="1"/>
    <col min="21" max="21" width="6.5" style="108" customWidth="1"/>
    <col min="22" max="22" width="9" style="108"/>
    <col min="23" max="23" width="3.25" style="108" hidden="1" customWidth="1"/>
    <col min="24" max="25" width="9" style="108" hidden="1" customWidth="1"/>
    <col min="26" max="27" width="0" style="298" hidden="1" customWidth="1"/>
    <col min="28" max="29" width="4.375" style="298" hidden="1" customWidth="1"/>
    <col min="30" max="30" width="0" style="298" hidden="1" customWidth="1"/>
    <col min="31" max="16384" width="9" style="108"/>
  </cols>
  <sheetData>
    <row r="2" spans="1:30" s="86" customFormat="1" ht="20.25" customHeight="1" x14ac:dyDescent="0.15">
      <c r="A2" s="108"/>
      <c r="B2" s="108"/>
      <c r="C2" s="86" t="s">
        <v>115</v>
      </c>
      <c r="G2" s="87"/>
      <c r="H2" s="87"/>
      <c r="I2" s="108"/>
      <c r="J2" s="108"/>
      <c r="K2" s="108"/>
      <c r="L2" s="108"/>
      <c r="M2" s="108"/>
      <c r="N2" s="108"/>
      <c r="O2" s="108"/>
      <c r="P2" s="108"/>
      <c r="Q2" s="108"/>
      <c r="R2" s="108"/>
      <c r="S2" s="108"/>
      <c r="T2" s="162" t="s">
        <v>270</v>
      </c>
      <c r="U2" s="222">
        <v>1</v>
      </c>
      <c r="W2" s="108">
        <v>1</v>
      </c>
      <c r="X2" s="108" t="s">
        <v>144</v>
      </c>
      <c r="Y2" s="108" t="s">
        <v>207</v>
      </c>
      <c r="Z2" s="299"/>
      <c r="AA2" s="299"/>
      <c r="AB2" s="299"/>
      <c r="AC2" s="299"/>
      <c r="AD2" s="299"/>
    </row>
    <row r="3" spans="1:30" s="86" customFormat="1" ht="28.5" thickBot="1" x14ac:dyDescent="0.2">
      <c r="A3" s="108"/>
      <c r="B3" s="753" t="s">
        <v>116</v>
      </c>
      <c r="C3" s="753"/>
      <c r="D3" s="753"/>
      <c r="E3" s="753"/>
      <c r="F3" s="753"/>
      <c r="G3" s="753"/>
      <c r="H3" s="753"/>
      <c r="I3" s="753"/>
      <c r="J3" s="754" t="s">
        <v>429</v>
      </c>
      <c r="K3" s="754"/>
      <c r="L3" s="754"/>
      <c r="M3" s="754"/>
      <c r="N3" s="754"/>
      <c r="O3" s="754"/>
      <c r="P3" s="754"/>
      <c r="Q3" s="754"/>
      <c r="R3" s="754"/>
      <c r="S3" s="754"/>
      <c r="T3" s="754"/>
      <c r="U3" s="754"/>
      <c r="W3" s="108">
        <v>2</v>
      </c>
      <c r="X3" s="108" t="s">
        <v>191</v>
      </c>
      <c r="Y3" s="108" t="s">
        <v>208</v>
      </c>
      <c r="Z3" s="299"/>
      <c r="AA3" s="299"/>
      <c r="AB3" s="299"/>
      <c r="AC3" s="299"/>
      <c r="AD3" s="299"/>
    </row>
    <row r="4" spans="1:30" ht="23.25" customHeight="1" thickBot="1" x14ac:dyDescent="0.2">
      <c r="D4" s="221" t="s">
        <v>257</v>
      </c>
      <c r="E4" s="785"/>
      <c r="F4" s="785"/>
      <c r="G4" s="89" t="s">
        <v>258</v>
      </c>
      <c r="H4" s="88"/>
      <c r="L4" s="217" t="s">
        <v>260</v>
      </c>
      <c r="M4" s="340"/>
      <c r="N4" s="223" t="s">
        <v>247</v>
      </c>
      <c r="O4" s="340"/>
      <c r="P4" s="223" t="s">
        <v>254</v>
      </c>
      <c r="Q4" s="223" t="s">
        <v>218</v>
      </c>
      <c r="R4" s="340"/>
      <c r="S4" s="223" t="s">
        <v>247</v>
      </c>
      <c r="T4" s="340"/>
      <c r="U4" s="223" t="s">
        <v>259</v>
      </c>
      <c r="W4" s="108">
        <v>3</v>
      </c>
      <c r="X4" s="108" t="s">
        <v>146</v>
      </c>
      <c r="Y4" s="108" t="s">
        <v>165</v>
      </c>
      <c r="Z4" s="301">
        <f>$E$4</f>
        <v>0</v>
      </c>
      <c r="AA4" s="302">
        <f>C7</f>
        <v>0</v>
      </c>
      <c r="AB4" s="302">
        <f>D7</f>
        <v>0</v>
      </c>
      <c r="AC4" s="302">
        <f>E7</f>
        <v>0</v>
      </c>
      <c r="AD4" s="295" t="str">
        <f>S7</f>
        <v/>
      </c>
    </row>
    <row r="5" spans="1:30" ht="18" customHeight="1" x14ac:dyDescent="0.15">
      <c r="B5" s="773" t="s">
        <v>256</v>
      </c>
      <c r="C5" s="786" t="s">
        <v>253</v>
      </c>
      <c r="D5" s="218" t="s">
        <v>266</v>
      </c>
      <c r="E5" s="218" t="s">
        <v>251</v>
      </c>
      <c r="F5" s="788" t="s">
        <v>117</v>
      </c>
      <c r="G5" s="706" t="s">
        <v>118</v>
      </c>
      <c r="H5" s="707"/>
      <c r="I5" s="91" t="s">
        <v>119</v>
      </c>
      <c r="J5" s="91" t="s">
        <v>264</v>
      </c>
      <c r="K5" s="706" t="s">
        <v>120</v>
      </c>
      <c r="L5" s="767"/>
      <c r="M5" s="767"/>
      <c r="N5" s="707"/>
      <c r="O5" s="706" t="s">
        <v>255</v>
      </c>
      <c r="P5" s="767"/>
      <c r="Q5" s="767"/>
      <c r="R5" s="707"/>
      <c r="S5" s="706" t="s">
        <v>262</v>
      </c>
      <c r="T5" s="767"/>
      <c r="U5" s="768"/>
      <c r="W5" s="108">
        <v>4</v>
      </c>
      <c r="X5" s="108" t="s">
        <v>147</v>
      </c>
      <c r="Y5" s="108" t="s">
        <v>166</v>
      </c>
      <c r="Z5" s="303">
        <f>$E$4</f>
        <v>0</v>
      </c>
      <c r="AA5" s="300">
        <f>C12</f>
        <v>0</v>
      </c>
      <c r="AB5" s="300">
        <f>D12</f>
        <v>0</v>
      </c>
      <c r="AC5" s="300">
        <f>E12</f>
        <v>0</v>
      </c>
      <c r="AD5" s="296" t="str">
        <f>S12</f>
        <v/>
      </c>
    </row>
    <row r="6" spans="1:30" ht="18" customHeight="1" thickBot="1" x14ac:dyDescent="0.2">
      <c r="B6" s="775"/>
      <c r="C6" s="787"/>
      <c r="D6" s="219" t="s">
        <v>250</v>
      </c>
      <c r="E6" s="219" t="s">
        <v>252</v>
      </c>
      <c r="F6" s="789"/>
      <c r="G6" s="769"/>
      <c r="H6" s="771"/>
      <c r="I6" s="92" t="s">
        <v>121</v>
      </c>
      <c r="J6" s="92" t="s">
        <v>265</v>
      </c>
      <c r="K6" s="769"/>
      <c r="L6" s="770"/>
      <c r="M6" s="770"/>
      <c r="N6" s="771"/>
      <c r="O6" s="769"/>
      <c r="P6" s="770"/>
      <c r="Q6" s="770"/>
      <c r="R6" s="771"/>
      <c r="S6" s="769" t="s">
        <v>263</v>
      </c>
      <c r="T6" s="770"/>
      <c r="U6" s="772"/>
      <c r="W6" s="108">
        <v>5</v>
      </c>
      <c r="X6" s="108" t="s">
        <v>175</v>
      </c>
      <c r="Y6" s="108" t="s">
        <v>183</v>
      </c>
      <c r="Z6" s="303">
        <f>$E$4</f>
        <v>0</v>
      </c>
      <c r="AA6" s="300">
        <f>C17</f>
        <v>0</v>
      </c>
      <c r="AB6" s="300">
        <f>D17</f>
        <v>0</v>
      </c>
      <c r="AC6" s="300">
        <f>E17</f>
        <v>0</v>
      </c>
      <c r="AD6" s="296" t="str">
        <f>S17</f>
        <v/>
      </c>
    </row>
    <row r="7" spans="1:30" ht="24" customHeight="1" thickBot="1" x14ac:dyDescent="0.2">
      <c r="B7" s="773">
        <v>1</v>
      </c>
      <c r="C7" s="776"/>
      <c r="D7" s="776"/>
      <c r="E7" s="776"/>
      <c r="F7" s="330"/>
      <c r="G7" s="779"/>
      <c r="H7" s="780"/>
      <c r="I7" s="330"/>
      <c r="J7" s="331"/>
      <c r="K7" s="332"/>
      <c r="L7" s="241" t="s">
        <v>247</v>
      </c>
      <c r="M7" s="336"/>
      <c r="N7" s="242" t="s">
        <v>254</v>
      </c>
      <c r="O7" s="332"/>
      <c r="P7" s="241" t="s">
        <v>247</v>
      </c>
      <c r="Q7" s="336"/>
      <c r="R7" s="242" t="s">
        <v>254</v>
      </c>
      <c r="S7" s="758" t="str">
        <f>IF(SUM(J7:J11)=0,"",SUM(J7:J11))</f>
        <v/>
      </c>
      <c r="T7" s="759"/>
      <c r="U7" s="760"/>
      <c r="W7" s="108">
        <v>6</v>
      </c>
      <c r="X7" s="108" t="s">
        <v>148</v>
      </c>
      <c r="Y7" s="108" t="s">
        <v>184</v>
      </c>
      <c r="Z7" s="304">
        <f>$E$4</f>
        <v>0</v>
      </c>
      <c r="AA7" s="305">
        <f>C22</f>
        <v>0</v>
      </c>
      <c r="AB7" s="305">
        <f>D22</f>
        <v>0</v>
      </c>
      <c r="AC7" s="305">
        <f>E22</f>
        <v>0</v>
      </c>
      <c r="AD7" s="297" t="str">
        <f>S22</f>
        <v/>
      </c>
    </row>
    <row r="8" spans="1:30" ht="24" customHeight="1" x14ac:dyDescent="0.15">
      <c r="B8" s="774"/>
      <c r="C8" s="777"/>
      <c r="D8" s="777"/>
      <c r="E8" s="777"/>
      <c r="F8" s="333"/>
      <c r="G8" s="781"/>
      <c r="H8" s="782"/>
      <c r="I8" s="333"/>
      <c r="J8" s="334"/>
      <c r="K8" s="335"/>
      <c r="L8" s="243" t="s">
        <v>247</v>
      </c>
      <c r="M8" s="337"/>
      <c r="N8" s="244" t="s">
        <v>254</v>
      </c>
      <c r="O8" s="335"/>
      <c r="P8" s="243" t="s">
        <v>247</v>
      </c>
      <c r="Q8" s="337"/>
      <c r="R8" s="244" t="s">
        <v>254</v>
      </c>
      <c r="S8" s="761"/>
      <c r="T8" s="762"/>
      <c r="U8" s="763"/>
      <c r="W8" s="108">
        <v>7</v>
      </c>
      <c r="X8" s="108" t="s">
        <v>149</v>
      </c>
      <c r="Y8" s="108" t="s">
        <v>185</v>
      </c>
      <c r="Z8" s="301">
        <f>$E$33</f>
        <v>0</v>
      </c>
      <c r="AA8" s="302">
        <f>C36</f>
        <v>0</v>
      </c>
      <c r="AB8" s="302">
        <f>D36</f>
        <v>0</v>
      </c>
      <c r="AC8" s="302">
        <f>E36</f>
        <v>0</v>
      </c>
      <c r="AD8" s="295" t="str">
        <f>S36</f>
        <v/>
      </c>
    </row>
    <row r="9" spans="1:30" ht="23.25" customHeight="1" x14ac:dyDescent="0.15">
      <c r="B9" s="774"/>
      <c r="C9" s="777"/>
      <c r="D9" s="777"/>
      <c r="E9" s="777"/>
      <c r="F9" s="333"/>
      <c r="G9" s="781"/>
      <c r="H9" s="782"/>
      <c r="I9" s="333"/>
      <c r="J9" s="334"/>
      <c r="K9" s="335"/>
      <c r="L9" s="243" t="s">
        <v>247</v>
      </c>
      <c r="M9" s="337"/>
      <c r="N9" s="244" t="s">
        <v>254</v>
      </c>
      <c r="O9" s="335"/>
      <c r="P9" s="243" t="s">
        <v>247</v>
      </c>
      <c r="Q9" s="337"/>
      <c r="R9" s="244" t="s">
        <v>254</v>
      </c>
      <c r="S9" s="761"/>
      <c r="T9" s="762"/>
      <c r="U9" s="763"/>
      <c r="W9" s="108">
        <v>8</v>
      </c>
      <c r="X9" s="108" t="s">
        <v>150</v>
      </c>
      <c r="Y9" s="108" t="s">
        <v>186</v>
      </c>
      <c r="Z9" s="303">
        <f>$E$33</f>
        <v>0</v>
      </c>
      <c r="AA9" s="300">
        <f>C41</f>
        <v>0</v>
      </c>
      <c r="AB9" s="300">
        <f>D41</f>
        <v>0</v>
      </c>
      <c r="AC9" s="300">
        <f>E41</f>
        <v>0</v>
      </c>
      <c r="AD9" s="296" t="str">
        <f>S41</f>
        <v/>
      </c>
    </row>
    <row r="10" spans="1:30" ht="24" customHeight="1" x14ac:dyDescent="0.15">
      <c r="B10" s="774"/>
      <c r="C10" s="777"/>
      <c r="D10" s="777"/>
      <c r="E10" s="777"/>
      <c r="F10" s="333"/>
      <c r="G10" s="781"/>
      <c r="H10" s="782"/>
      <c r="I10" s="333"/>
      <c r="J10" s="334"/>
      <c r="K10" s="335"/>
      <c r="L10" s="243" t="s">
        <v>247</v>
      </c>
      <c r="M10" s="337"/>
      <c r="N10" s="244" t="s">
        <v>254</v>
      </c>
      <c r="O10" s="335"/>
      <c r="P10" s="243" t="s">
        <v>247</v>
      </c>
      <c r="Q10" s="337"/>
      <c r="R10" s="244" t="s">
        <v>254</v>
      </c>
      <c r="S10" s="761"/>
      <c r="T10" s="762"/>
      <c r="U10" s="763"/>
      <c r="W10" s="108">
        <v>9</v>
      </c>
      <c r="X10" s="108" t="s">
        <v>151</v>
      </c>
      <c r="Y10" s="108" t="s">
        <v>187</v>
      </c>
      <c r="Z10" s="303">
        <f>$E$33</f>
        <v>0</v>
      </c>
      <c r="AA10" s="300">
        <f>C46</f>
        <v>0</v>
      </c>
      <c r="AB10" s="300">
        <f>D46</f>
        <v>0</v>
      </c>
      <c r="AC10" s="300">
        <f>E46</f>
        <v>0</v>
      </c>
      <c r="AD10" s="296" t="str">
        <f>S46</f>
        <v/>
      </c>
    </row>
    <row r="11" spans="1:30" ht="24" customHeight="1" thickBot="1" x14ac:dyDescent="0.2">
      <c r="B11" s="775"/>
      <c r="C11" s="778"/>
      <c r="D11" s="778"/>
      <c r="E11" s="778"/>
      <c r="F11" s="220" t="s">
        <v>261</v>
      </c>
      <c r="G11" s="338"/>
      <c r="H11" s="792" t="s">
        <v>268</v>
      </c>
      <c r="I11" s="793"/>
      <c r="J11" s="339"/>
      <c r="K11" s="794"/>
      <c r="L11" s="795"/>
      <c r="M11" s="795"/>
      <c r="N11" s="795"/>
      <c r="O11" s="795"/>
      <c r="P11" s="795"/>
      <c r="Q11" s="795"/>
      <c r="R11" s="796"/>
      <c r="S11" s="764"/>
      <c r="T11" s="765"/>
      <c r="U11" s="766"/>
      <c r="W11" s="108">
        <v>10</v>
      </c>
      <c r="X11" s="108" t="s">
        <v>152</v>
      </c>
      <c r="Y11" s="108" t="s">
        <v>188</v>
      </c>
      <c r="Z11" s="304">
        <f>$E$33</f>
        <v>0</v>
      </c>
      <c r="AA11" s="305">
        <f>C51</f>
        <v>0</v>
      </c>
      <c r="AB11" s="305">
        <f>D51</f>
        <v>0</v>
      </c>
      <c r="AC11" s="305">
        <f>E51</f>
        <v>0</v>
      </c>
      <c r="AD11" s="297" t="str">
        <f>S51</f>
        <v/>
      </c>
    </row>
    <row r="12" spans="1:30" ht="24" customHeight="1" x14ac:dyDescent="0.15">
      <c r="B12" s="773">
        <v>2</v>
      </c>
      <c r="C12" s="776"/>
      <c r="D12" s="776"/>
      <c r="E12" s="776"/>
      <c r="F12" s="330"/>
      <c r="G12" s="779"/>
      <c r="H12" s="780"/>
      <c r="I12" s="330"/>
      <c r="J12" s="331"/>
      <c r="K12" s="332"/>
      <c r="L12" s="241" t="s">
        <v>247</v>
      </c>
      <c r="M12" s="336"/>
      <c r="N12" s="242" t="s">
        <v>254</v>
      </c>
      <c r="O12" s="332"/>
      <c r="P12" s="241" t="s">
        <v>247</v>
      </c>
      <c r="Q12" s="336"/>
      <c r="R12" s="242" t="s">
        <v>254</v>
      </c>
      <c r="S12" s="758" t="str">
        <f>IF(SUM(J12:J16)=0,"",SUM(J12:J16))</f>
        <v/>
      </c>
      <c r="T12" s="759"/>
      <c r="U12" s="760"/>
      <c r="W12" s="108">
        <v>11</v>
      </c>
      <c r="X12" s="108" t="s">
        <v>153</v>
      </c>
      <c r="Y12" s="108" t="s">
        <v>189</v>
      </c>
      <c r="Z12" s="301">
        <f>$E$62</f>
        <v>0</v>
      </c>
      <c r="AA12" s="302">
        <f>C65</f>
        <v>0</v>
      </c>
      <c r="AB12" s="302">
        <f>D65</f>
        <v>0</v>
      </c>
      <c r="AC12" s="302">
        <f>E65</f>
        <v>0</v>
      </c>
      <c r="AD12" s="295" t="str">
        <f>S65</f>
        <v/>
      </c>
    </row>
    <row r="13" spans="1:30" ht="24" customHeight="1" x14ac:dyDescent="0.15">
      <c r="B13" s="774"/>
      <c r="C13" s="777"/>
      <c r="D13" s="777"/>
      <c r="E13" s="777"/>
      <c r="F13" s="333"/>
      <c r="G13" s="781"/>
      <c r="H13" s="782"/>
      <c r="I13" s="333"/>
      <c r="J13" s="334"/>
      <c r="K13" s="335"/>
      <c r="L13" s="243" t="s">
        <v>247</v>
      </c>
      <c r="M13" s="337"/>
      <c r="N13" s="244" t="s">
        <v>254</v>
      </c>
      <c r="O13" s="335"/>
      <c r="P13" s="243" t="s">
        <v>247</v>
      </c>
      <c r="Q13" s="337"/>
      <c r="R13" s="244" t="s">
        <v>254</v>
      </c>
      <c r="S13" s="761"/>
      <c r="T13" s="762"/>
      <c r="U13" s="763"/>
      <c r="W13" s="108">
        <v>12</v>
      </c>
      <c r="X13" s="108" t="s">
        <v>154</v>
      </c>
      <c r="Y13" s="108" t="s">
        <v>190</v>
      </c>
      <c r="Z13" s="303">
        <f>$E$62</f>
        <v>0</v>
      </c>
      <c r="AA13" s="300">
        <f>C70</f>
        <v>0</v>
      </c>
      <c r="AB13" s="300">
        <f>D70</f>
        <v>0</v>
      </c>
      <c r="AC13" s="300">
        <f>E70</f>
        <v>0</v>
      </c>
      <c r="AD13" s="296" t="str">
        <f>S70</f>
        <v/>
      </c>
    </row>
    <row r="14" spans="1:30" ht="24" customHeight="1" x14ac:dyDescent="0.15">
      <c r="B14" s="774"/>
      <c r="C14" s="777"/>
      <c r="D14" s="777"/>
      <c r="E14" s="777"/>
      <c r="F14" s="333"/>
      <c r="G14" s="781"/>
      <c r="H14" s="782"/>
      <c r="I14" s="333"/>
      <c r="J14" s="334"/>
      <c r="K14" s="335"/>
      <c r="L14" s="243" t="s">
        <v>247</v>
      </c>
      <c r="M14" s="337"/>
      <c r="N14" s="244" t="s">
        <v>254</v>
      </c>
      <c r="O14" s="335"/>
      <c r="P14" s="243" t="s">
        <v>247</v>
      </c>
      <c r="Q14" s="337"/>
      <c r="R14" s="244" t="s">
        <v>254</v>
      </c>
      <c r="S14" s="761"/>
      <c r="T14" s="762"/>
      <c r="U14" s="763"/>
      <c r="W14" s="108">
        <v>13</v>
      </c>
      <c r="X14" s="108" t="s">
        <v>308</v>
      </c>
      <c r="Y14" s="108" t="s">
        <v>191</v>
      </c>
      <c r="Z14" s="303">
        <f>$E$62</f>
        <v>0</v>
      </c>
      <c r="AA14" s="300">
        <f>C75</f>
        <v>0</v>
      </c>
      <c r="AB14" s="300">
        <f>D75</f>
        <v>0</v>
      </c>
      <c r="AC14" s="300">
        <f>E75</f>
        <v>0</v>
      </c>
      <c r="AD14" s="296" t="str">
        <f>S75</f>
        <v/>
      </c>
    </row>
    <row r="15" spans="1:30" ht="24" customHeight="1" thickBot="1" x14ac:dyDescent="0.2">
      <c r="B15" s="774"/>
      <c r="C15" s="777"/>
      <c r="D15" s="777"/>
      <c r="E15" s="777"/>
      <c r="F15" s="333"/>
      <c r="G15" s="781"/>
      <c r="H15" s="782"/>
      <c r="I15" s="333"/>
      <c r="J15" s="334"/>
      <c r="K15" s="335"/>
      <c r="L15" s="243" t="s">
        <v>247</v>
      </c>
      <c r="M15" s="337"/>
      <c r="N15" s="244" t="s">
        <v>254</v>
      </c>
      <c r="O15" s="335"/>
      <c r="P15" s="243" t="s">
        <v>247</v>
      </c>
      <c r="Q15" s="337"/>
      <c r="R15" s="244" t="s">
        <v>254</v>
      </c>
      <c r="S15" s="761"/>
      <c r="T15" s="762"/>
      <c r="U15" s="763"/>
      <c r="W15" s="108">
        <v>14</v>
      </c>
      <c r="X15" s="108" t="s">
        <v>156</v>
      </c>
      <c r="Y15" s="108" t="s">
        <v>192</v>
      </c>
      <c r="Z15" s="304">
        <f>$E$62</f>
        <v>0</v>
      </c>
      <c r="AA15" s="305">
        <f>C80</f>
        <v>0</v>
      </c>
      <c r="AB15" s="305">
        <f>D80</f>
        <v>0</v>
      </c>
      <c r="AC15" s="305">
        <f>E80</f>
        <v>0</v>
      </c>
      <c r="AD15" s="297" t="str">
        <f>S80</f>
        <v/>
      </c>
    </row>
    <row r="16" spans="1:30" ht="24" customHeight="1" thickBot="1" x14ac:dyDescent="0.2">
      <c r="B16" s="775"/>
      <c r="C16" s="778"/>
      <c r="D16" s="778"/>
      <c r="E16" s="778"/>
      <c r="F16" s="220" t="s">
        <v>261</v>
      </c>
      <c r="G16" s="338"/>
      <c r="H16" s="792" t="s">
        <v>268</v>
      </c>
      <c r="I16" s="793"/>
      <c r="J16" s="339"/>
      <c r="K16" s="794"/>
      <c r="L16" s="795"/>
      <c r="M16" s="795"/>
      <c r="N16" s="795"/>
      <c r="O16" s="795"/>
      <c r="P16" s="795"/>
      <c r="Q16" s="795"/>
      <c r="R16" s="796"/>
      <c r="S16" s="764"/>
      <c r="T16" s="765"/>
      <c r="U16" s="766"/>
      <c r="W16" s="108">
        <v>15</v>
      </c>
      <c r="X16" s="108" t="s">
        <v>157</v>
      </c>
      <c r="Y16" s="108" t="s">
        <v>193</v>
      </c>
      <c r="Z16" s="301">
        <f>$E$91</f>
        <v>0</v>
      </c>
      <c r="AA16" s="302">
        <f>C94</f>
        <v>0</v>
      </c>
      <c r="AB16" s="302">
        <f>D94</f>
        <v>0</v>
      </c>
      <c r="AC16" s="302">
        <f>E94</f>
        <v>0</v>
      </c>
      <c r="AD16" s="295" t="str">
        <f>S94</f>
        <v/>
      </c>
    </row>
    <row r="17" spans="1:30" ht="24" customHeight="1" x14ac:dyDescent="0.15">
      <c r="B17" s="773">
        <v>3</v>
      </c>
      <c r="C17" s="776"/>
      <c r="D17" s="776"/>
      <c r="E17" s="776"/>
      <c r="F17" s="330"/>
      <c r="G17" s="779"/>
      <c r="H17" s="780"/>
      <c r="I17" s="330"/>
      <c r="J17" s="331"/>
      <c r="K17" s="332"/>
      <c r="L17" s="241" t="s">
        <v>247</v>
      </c>
      <c r="M17" s="336"/>
      <c r="N17" s="242" t="s">
        <v>254</v>
      </c>
      <c r="O17" s="332"/>
      <c r="P17" s="241" t="s">
        <v>247</v>
      </c>
      <c r="Q17" s="336"/>
      <c r="R17" s="242" t="s">
        <v>254</v>
      </c>
      <c r="S17" s="758" t="str">
        <f>IF(SUM(J17:J21)=0,"",SUM(J17:J21))</f>
        <v/>
      </c>
      <c r="T17" s="759"/>
      <c r="U17" s="760"/>
      <c r="W17" s="108">
        <v>16</v>
      </c>
      <c r="X17" s="108" t="s">
        <v>200</v>
      </c>
      <c r="Y17" s="108" t="s">
        <v>194</v>
      </c>
      <c r="Z17" s="303">
        <f>$E$91</f>
        <v>0</v>
      </c>
      <c r="AA17" s="300">
        <f>C99</f>
        <v>0</v>
      </c>
      <c r="AB17" s="300">
        <f>D99</f>
        <v>0</v>
      </c>
      <c r="AC17" s="300">
        <f>E99</f>
        <v>0</v>
      </c>
      <c r="AD17" s="296" t="str">
        <f>S99</f>
        <v/>
      </c>
    </row>
    <row r="18" spans="1:30" ht="24" customHeight="1" x14ac:dyDescent="0.15">
      <c r="B18" s="774"/>
      <c r="C18" s="777"/>
      <c r="D18" s="777"/>
      <c r="E18" s="777"/>
      <c r="F18" s="333"/>
      <c r="G18" s="781"/>
      <c r="H18" s="782"/>
      <c r="I18" s="333"/>
      <c r="J18" s="334"/>
      <c r="K18" s="335"/>
      <c r="L18" s="243" t="s">
        <v>247</v>
      </c>
      <c r="M18" s="337"/>
      <c r="N18" s="244" t="s">
        <v>254</v>
      </c>
      <c r="O18" s="335"/>
      <c r="P18" s="243" t="s">
        <v>247</v>
      </c>
      <c r="Q18" s="337"/>
      <c r="R18" s="244" t="s">
        <v>254</v>
      </c>
      <c r="S18" s="761"/>
      <c r="T18" s="762"/>
      <c r="U18" s="763"/>
      <c r="W18" s="108">
        <v>17</v>
      </c>
      <c r="X18" s="108" t="s">
        <v>159</v>
      </c>
      <c r="Y18" s="108" t="s">
        <v>151</v>
      </c>
      <c r="Z18" s="303">
        <f>$E$91</f>
        <v>0</v>
      </c>
      <c r="AA18" s="300">
        <f>C104</f>
        <v>0</v>
      </c>
      <c r="AB18" s="300">
        <f>D104</f>
        <v>0</v>
      </c>
      <c r="AC18" s="300">
        <f>E104</f>
        <v>0</v>
      </c>
      <c r="AD18" s="296" t="str">
        <f>S104</f>
        <v/>
      </c>
    </row>
    <row r="19" spans="1:30" ht="24" customHeight="1" thickBot="1" x14ac:dyDescent="0.2">
      <c r="B19" s="774"/>
      <c r="C19" s="777"/>
      <c r="D19" s="777"/>
      <c r="E19" s="777"/>
      <c r="F19" s="333"/>
      <c r="G19" s="781"/>
      <c r="H19" s="782"/>
      <c r="I19" s="333"/>
      <c r="J19" s="334"/>
      <c r="K19" s="335"/>
      <c r="L19" s="243" t="s">
        <v>247</v>
      </c>
      <c r="M19" s="337"/>
      <c r="N19" s="244" t="s">
        <v>254</v>
      </c>
      <c r="O19" s="335"/>
      <c r="P19" s="243" t="s">
        <v>247</v>
      </c>
      <c r="Q19" s="337"/>
      <c r="R19" s="244" t="s">
        <v>254</v>
      </c>
      <c r="S19" s="761"/>
      <c r="T19" s="762"/>
      <c r="U19" s="763"/>
      <c r="W19" s="108">
        <v>18</v>
      </c>
      <c r="X19" s="108" t="s">
        <v>160</v>
      </c>
      <c r="Y19" s="108" t="s">
        <v>195</v>
      </c>
      <c r="Z19" s="304">
        <f>$E$91</f>
        <v>0</v>
      </c>
      <c r="AA19" s="305">
        <f>C109</f>
        <v>0</v>
      </c>
      <c r="AB19" s="305">
        <f>D109</f>
        <v>0</v>
      </c>
      <c r="AC19" s="305">
        <f>E109</f>
        <v>0</v>
      </c>
      <c r="AD19" s="297" t="str">
        <f>S109</f>
        <v/>
      </c>
    </row>
    <row r="20" spans="1:30" ht="24" customHeight="1" x14ac:dyDescent="0.15">
      <c r="B20" s="774"/>
      <c r="C20" s="777"/>
      <c r="D20" s="777"/>
      <c r="E20" s="777"/>
      <c r="F20" s="333"/>
      <c r="G20" s="781"/>
      <c r="H20" s="782"/>
      <c r="I20" s="333"/>
      <c r="J20" s="334"/>
      <c r="K20" s="335"/>
      <c r="L20" s="243" t="s">
        <v>247</v>
      </c>
      <c r="M20" s="337"/>
      <c r="N20" s="244" t="s">
        <v>254</v>
      </c>
      <c r="O20" s="335"/>
      <c r="P20" s="243" t="s">
        <v>247</v>
      </c>
      <c r="Q20" s="337"/>
      <c r="R20" s="244" t="s">
        <v>254</v>
      </c>
      <c r="S20" s="761"/>
      <c r="T20" s="762"/>
      <c r="U20" s="763"/>
      <c r="W20" s="108">
        <v>20</v>
      </c>
      <c r="X20" s="108" t="s">
        <v>161</v>
      </c>
      <c r="Y20" s="108" t="s">
        <v>196</v>
      </c>
      <c r="Z20" s="301">
        <f>$E$120</f>
        <v>0</v>
      </c>
      <c r="AA20" s="302">
        <f>C123</f>
        <v>0</v>
      </c>
      <c r="AB20" s="302">
        <f>D123</f>
        <v>0</v>
      </c>
      <c r="AC20" s="302">
        <f>E123</f>
        <v>0</v>
      </c>
      <c r="AD20" s="295" t="str">
        <f>S123</f>
        <v/>
      </c>
    </row>
    <row r="21" spans="1:30" ht="24" customHeight="1" thickBot="1" x14ac:dyDescent="0.2">
      <c r="B21" s="775"/>
      <c r="C21" s="778"/>
      <c r="D21" s="778"/>
      <c r="E21" s="778"/>
      <c r="F21" s="220" t="s">
        <v>261</v>
      </c>
      <c r="G21" s="338"/>
      <c r="H21" s="792" t="s">
        <v>268</v>
      </c>
      <c r="I21" s="793"/>
      <c r="J21" s="339"/>
      <c r="K21" s="794"/>
      <c r="L21" s="795"/>
      <c r="M21" s="795"/>
      <c r="N21" s="795"/>
      <c r="O21" s="795"/>
      <c r="P21" s="795"/>
      <c r="Q21" s="795"/>
      <c r="R21" s="796"/>
      <c r="S21" s="764"/>
      <c r="T21" s="765"/>
      <c r="U21" s="766"/>
      <c r="Y21" s="108" t="s">
        <v>197</v>
      </c>
      <c r="Z21" s="303">
        <f>$E$120</f>
        <v>0</v>
      </c>
      <c r="AA21" s="300">
        <f>C128</f>
        <v>0</v>
      </c>
      <c r="AB21" s="300">
        <f>D128</f>
        <v>0</v>
      </c>
      <c r="AC21" s="300">
        <f>E128</f>
        <v>0</v>
      </c>
      <c r="AD21" s="296" t="str">
        <f>S128</f>
        <v/>
      </c>
    </row>
    <row r="22" spans="1:30" ht="24" customHeight="1" x14ac:dyDescent="0.15">
      <c r="B22" s="773">
        <v>4</v>
      </c>
      <c r="C22" s="776"/>
      <c r="D22" s="776"/>
      <c r="E22" s="776"/>
      <c r="F22" s="330"/>
      <c r="G22" s="779"/>
      <c r="H22" s="780"/>
      <c r="I22" s="330"/>
      <c r="J22" s="331"/>
      <c r="K22" s="332"/>
      <c r="L22" s="241" t="s">
        <v>247</v>
      </c>
      <c r="M22" s="336"/>
      <c r="N22" s="242" t="s">
        <v>254</v>
      </c>
      <c r="O22" s="332"/>
      <c r="P22" s="241" t="s">
        <v>247</v>
      </c>
      <c r="Q22" s="336"/>
      <c r="R22" s="242" t="s">
        <v>254</v>
      </c>
      <c r="S22" s="758" t="str">
        <f>IF(SUM(J22:J26)=0,"",SUM(J22:J26))</f>
        <v/>
      </c>
      <c r="T22" s="759"/>
      <c r="U22" s="760"/>
      <c r="Y22" s="108" t="s">
        <v>198</v>
      </c>
      <c r="Z22" s="303">
        <f>$E$120</f>
        <v>0</v>
      </c>
      <c r="AA22" s="300">
        <f>C133</f>
        <v>0</v>
      </c>
      <c r="AB22" s="300">
        <f>D133</f>
        <v>0</v>
      </c>
      <c r="AC22" s="300">
        <f>E133</f>
        <v>0</v>
      </c>
      <c r="AD22" s="296" t="str">
        <f>S133</f>
        <v/>
      </c>
    </row>
    <row r="23" spans="1:30" ht="24" customHeight="1" thickBot="1" x14ac:dyDescent="0.2">
      <c r="B23" s="774"/>
      <c r="C23" s="777"/>
      <c r="D23" s="777"/>
      <c r="E23" s="777"/>
      <c r="F23" s="333"/>
      <c r="G23" s="781"/>
      <c r="H23" s="782"/>
      <c r="I23" s="333"/>
      <c r="J23" s="334"/>
      <c r="K23" s="335"/>
      <c r="L23" s="243" t="s">
        <v>247</v>
      </c>
      <c r="M23" s="337"/>
      <c r="N23" s="244" t="s">
        <v>254</v>
      </c>
      <c r="O23" s="335"/>
      <c r="P23" s="243" t="s">
        <v>247</v>
      </c>
      <c r="Q23" s="337"/>
      <c r="R23" s="244" t="s">
        <v>254</v>
      </c>
      <c r="S23" s="761"/>
      <c r="T23" s="762"/>
      <c r="U23" s="763"/>
      <c r="Y23" s="108" t="s">
        <v>199</v>
      </c>
      <c r="Z23" s="304">
        <f>$E$120</f>
        <v>0</v>
      </c>
      <c r="AA23" s="305">
        <f>C138</f>
        <v>0</v>
      </c>
      <c r="AB23" s="305">
        <f>D138</f>
        <v>0</v>
      </c>
      <c r="AC23" s="305">
        <f>E138</f>
        <v>0</v>
      </c>
      <c r="AD23" s="297" t="str">
        <f>S138</f>
        <v/>
      </c>
    </row>
    <row r="24" spans="1:30" ht="24" customHeight="1" x14ac:dyDescent="0.15">
      <c r="B24" s="774"/>
      <c r="C24" s="777"/>
      <c r="D24" s="777"/>
      <c r="E24" s="777"/>
      <c r="F24" s="333"/>
      <c r="G24" s="781"/>
      <c r="H24" s="782"/>
      <c r="I24" s="333"/>
      <c r="J24" s="334"/>
      <c r="K24" s="335"/>
      <c r="L24" s="243" t="s">
        <v>247</v>
      </c>
      <c r="M24" s="337"/>
      <c r="N24" s="244" t="s">
        <v>254</v>
      </c>
      <c r="O24" s="335"/>
      <c r="P24" s="243" t="s">
        <v>247</v>
      </c>
      <c r="Q24" s="337"/>
      <c r="R24" s="244" t="s">
        <v>254</v>
      </c>
      <c r="S24" s="761"/>
      <c r="T24" s="762"/>
      <c r="U24" s="763"/>
      <c r="Y24" s="108" t="s">
        <v>200</v>
      </c>
      <c r="Z24" s="301">
        <f>$E$149</f>
        <v>0</v>
      </c>
      <c r="AA24" s="302">
        <f>C152</f>
        <v>0</v>
      </c>
      <c r="AB24" s="302">
        <f>D152</f>
        <v>0</v>
      </c>
      <c r="AC24" s="302">
        <f>E152</f>
        <v>0</v>
      </c>
      <c r="AD24" s="295" t="str">
        <f>S152</f>
        <v/>
      </c>
    </row>
    <row r="25" spans="1:30" ht="24" customHeight="1" x14ac:dyDescent="0.15">
      <c r="B25" s="774"/>
      <c r="C25" s="777"/>
      <c r="D25" s="777"/>
      <c r="E25" s="777"/>
      <c r="F25" s="333"/>
      <c r="G25" s="781"/>
      <c r="H25" s="782"/>
      <c r="I25" s="333"/>
      <c r="J25" s="334"/>
      <c r="K25" s="335"/>
      <c r="L25" s="243" t="s">
        <v>247</v>
      </c>
      <c r="M25" s="337"/>
      <c r="N25" s="244" t="s">
        <v>254</v>
      </c>
      <c r="O25" s="335"/>
      <c r="P25" s="243" t="s">
        <v>247</v>
      </c>
      <c r="Q25" s="337"/>
      <c r="R25" s="244" t="s">
        <v>254</v>
      </c>
      <c r="S25" s="761"/>
      <c r="T25" s="762"/>
      <c r="U25" s="763"/>
      <c r="Y25" s="108" t="s">
        <v>201</v>
      </c>
      <c r="Z25" s="303">
        <f>$E$149</f>
        <v>0</v>
      </c>
      <c r="AA25" s="300">
        <f>C157</f>
        <v>0</v>
      </c>
      <c r="AB25" s="300">
        <f>D157</f>
        <v>0</v>
      </c>
      <c r="AC25" s="300">
        <f>E157</f>
        <v>0</v>
      </c>
      <c r="AD25" s="296" t="str">
        <f>S157</f>
        <v/>
      </c>
    </row>
    <row r="26" spans="1:30" ht="24" customHeight="1" thickBot="1" x14ac:dyDescent="0.2">
      <c r="B26" s="775"/>
      <c r="C26" s="778"/>
      <c r="D26" s="778"/>
      <c r="E26" s="778"/>
      <c r="F26" s="220" t="s">
        <v>261</v>
      </c>
      <c r="G26" s="338"/>
      <c r="H26" s="792" t="s">
        <v>268</v>
      </c>
      <c r="I26" s="793"/>
      <c r="J26" s="339"/>
      <c r="K26" s="794"/>
      <c r="L26" s="795"/>
      <c r="M26" s="795"/>
      <c r="N26" s="795"/>
      <c r="O26" s="795"/>
      <c r="P26" s="795"/>
      <c r="Q26" s="795"/>
      <c r="R26" s="796"/>
      <c r="S26" s="764"/>
      <c r="T26" s="765"/>
      <c r="U26" s="766"/>
      <c r="Y26" s="108" t="s">
        <v>202</v>
      </c>
      <c r="Z26" s="303">
        <f>$E$149</f>
        <v>0</v>
      </c>
      <c r="AA26" s="300">
        <f>C162</f>
        <v>0</v>
      </c>
      <c r="AB26" s="300">
        <f>D162</f>
        <v>0</v>
      </c>
      <c r="AC26" s="300">
        <f>E162</f>
        <v>0</v>
      </c>
      <c r="AD26" s="296" t="str">
        <f>S162</f>
        <v/>
      </c>
    </row>
    <row r="27" spans="1:30" ht="24" customHeight="1" thickBot="1" x14ac:dyDescent="0.2">
      <c r="B27" s="225" t="s">
        <v>123</v>
      </c>
      <c r="C27" s="86"/>
      <c r="D27" s="94"/>
      <c r="E27" s="94"/>
      <c r="F27" s="95"/>
      <c r="G27" s="94"/>
      <c r="H27" s="94"/>
      <c r="Y27" s="108" t="s">
        <v>203</v>
      </c>
      <c r="Z27" s="304">
        <f>$E$149</f>
        <v>0</v>
      </c>
      <c r="AA27" s="305">
        <f>C167</f>
        <v>0</v>
      </c>
      <c r="AB27" s="305">
        <f>D167</f>
        <v>0</v>
      </c>
      <c r="AC27" s="305">
        <f>E167</f>
        <v>0</v>
      </c>
      <c r="AD27" s="297" t="str">
        <f>S167</f>
        <v/>
      </c>
    </row>
    <row r="28" spans="1:30" ht="16.5" customHeight="1" x14ac:dyDescent="0.15">
      <c r="B28" s="224" t="s">
        <v>271</v>
      </c>
      <c r="C28" s="86"/>
      <c r="D28" s="108"/>
      <c r="E28" s="90"/>
      <c r="F28" s="93"/>
      <c r="G28" s="93"/>
      <c r="H28" s="93"/>
      <c r="Y28" s="108" t="s">
        <v>204</v>
      </c>
      <c r="Z28" s="301">
        <f>$E$178</f>
        <v>0</v>
      </c>
      <c r="AA28" s="302">
        <f>C181</f>
        <v>0</v>
      </c>
      <c r="AB28" s="302">
        <f>D181</f>
        <v>0</v>
      </c>
      <c r="AC28" s="302">
        <f>E181</f>
        <v>0</v>
      </c>
      <c r="AD28" s="295" t="str">
        <f>S181</f>
        <v/>
      </c>
    </row>
    <row r="29" spans="1:30" ht="16.5" customHeight="1" x14ac:dyDescent="0.15">
      <c r="B29" s="223" t="s">
        <v>269</v>
      </c>
      <c r="C29" s="86"/>
      <c r="D29" s="108"/>
      <c r="E29" s="86"/>
      <c r="F29" s="86"/>
      <c r="G29" s="93"/>
      <c r="H29" s="93"/>
      <c r="Y29" s="108" t="s">
        <v>205</v>
      </c>
      <c r="Z29" s="303">
        <f>$E$178</f>
        <v>0</v>
      </c>
      <c r="AA29" s="300">
        <f>C186</f>
        <v>0</v>
      </c>
      <c r="AB29" s="300">
        <f>D186</f>
        <v>0</v>
      </c>
      <c r="AC29" s="300">
        <f>E186</f>
        <v>0</v>
      </c>
      <c r="AD29" s="296" t="str">
        <f>S186</f>
        <v/>
      </c>
    </row>
    <row r="30" spans="1:30" ht="16.5" customHeight="1" x14ac:dyDescent="0.15">
      <c r="B30" s="93"/>
      <c r="C30" s="86"/>
      <c r="D30" s="108"/>
      <c r="E30" s="90"/>
      <c r="F30" s="93"/>
      <c r="G30" s="93"/>
      <c r="H30" s="93"/>
      <c r="Y30" s="108" t="s">
        <v>206</v>
      </c>
      <c r="Z30" s="303">
        <f>$E$178</f>
        <v>0</v>
      </c>
      <c r="AA30" s="300">
        <f>C191</f>
        <v>0</v>
      </c>
      <c r="AB30" s="300">
        <f>D191</f>
        <v>0</v>
      </c>
      <c r="AC30" s="300">
        <f>E191</f>
        <v>0</v>
      </c>
      <c r="AD30" s="296" t="str">
        <f>S191</f>
        <v/>
      </c>
    </row>
    <row r="31" spans="1:30" s="86" customFormat="1" ht="20.25" customHeight="1" thickBot="1" x14ac:dyDescent="0.2">
      <c r="A31" s="108"/>
      <c r="B31" s="108"/>
      <c r="C31" s="86" t="s">
        <v>115</v>
      </c>
      <c r="G31" s="87"/>
      <c r="H31" s="87"/>
      <c r="I31" s="108"/>
      <c r="J31" s="108"/>
      <c r="K31" s="108"/>
      <c r="L31" s="108"/>
      <c r="M31" s="108"/>
      <c r="N31" s="108"/>
      <c r="O31" s="108"/>
      <c r="P31" s="108"/>
      <c r="Q31" s="108"/>
      <c r="R31" s="108"/>
      <c r="S31" s="108"/>
      <c r="T31" s="162" t="s">
        <v>270</v>
      </c>
      <c r="U31" s="222" t="str">
        <f>IF(SUM(S7:U26)=0,"",U2+1)</f>
        <v/>
      </c>
      <c r="W31" s="108"/>
      <c r="X31" s="108"/>
      <c r="Y31" s="108"/>
      <c r="Z31" s="304">
        <f>$E$178</f>
        <v>0</v>
      </c>
      <c r="AA31" s="305">
        <f>C196</f>
        <v>0</v>
      </c>
      <c r="AB31" s="305">
        <f>D196</f>
        <v>0</v>
      </c>
      <c r="AC31" s="305">
        <f>E196</f>
        <v>0</v>
      </c>
      <c r="AD31" s="297" t="str">
        <f>S196</f>
        <v/>
      </c>
    </row>
    <row r="32" spans="1:30" s="86" customFormat="1" ht="27.75" x14ac:dyDescent="0.15">
      <c r="A32" s="108"/>
      <c r="B32" s="753" t="s">
        <v>116</v>
      </c>
      <c r="C32" s="753"/>
      <c r="D32" s="753"/>
      <c r="E32" s="753"/>
      <c r="F32" s="753"/>
      <c r="G32" s="753"/>
      <c r="H32" s="753"/>
      <c r="I32" s="753"/>
      <c r="J32" s="754" t="s">
        <v>429</v>
      </c>
      <c r="K32" s="754"/>
      <c r="L32" s="754"/>
      <c r="M32" s="754"/>
      <c r="N32" s="754"/>
      <c r="O32" s="754"/>
      <c r="P32" s="754"/>
      <c r="Q32" s="754"/>
      <c r="R32" s="754"/>
      <c r="S32" s="754"/>
      <c r="T32" s="754"/>
      <c r="U32" s="754"/>
      <c r="W32" s="108"/>
      <c r="X32" s="108"/>
      <c r="Y32" s="108"/>
      <c r="Z32" s="301">
        <f>$E$207</f>
        <v>0</v>
      </c>
      <c r="AA32" s="302">
        <f>C210</f>
        <v>0</v>
      </c>
      <c r="AB32" s="302">
        <f>D210</f>
        <v>0</v>
      </c>
      <c r="AC32" s="302">
        <f>E210</f>
        <v>0</v>
      </c>
      <c r="AD32" s="295" t="str">
        <f>S210</f>
        <v/>
      </c>
    </row>
    <row r="33" spans="2:30" ht="21.75" thickBot="1" x14ac:dyDescent="0.2">
      <c r="D33" s="221" t="s">
        <v>257</v>
      </c>
      <c r="E33" s="785"/>
      <c r="F33" s="785"/>
      <c r="G33" s="89" t="s">
        <v>258</v>
      </c>
      <c r="H33" s="88"/>
      <c r="L33" s="217" t="s">
        <v>260</v>
      </c>
      <c r="M33" s="342"/>
      <c r="N33" s="93" t="s">
        <v>247</v>
      </c>
      <c r="O33" s="342"/>
      <c r="P33" s="93" t="s">
        <v>254</v>
      </c>
      <c r="Q33" s="93" t="s">
        <v>218</v>
      </c>
      <c r="R33" s="342"/>
      <c r="S33" s="93" t="s">
        <v>247</v>
      </c>
      <c r="T33" s="342"/>
      <c r="U33" s="93" t="s">
        <v>259</v>
      </c>
      <c r="Z33" s="303">
        <f>$E$207</f>
        <v>0</v>
      </c>
      <c r="AA33" s="300">
        <f>C215</f>
        <v>0</v>
      </c>
      <c r="AB33" s="300">
        <f>D215</f>
        <v>0</v>
      </c>
      <c r="AC33" s="300">
        <f>E215</f>
        <v>0</v>
      </c>
      <c r="AD33" s="296" t="str">
        <f>S215</f>
        <v/>
      </c>
    </row>
    <row r="34" spans="2:30" ht="18" customHeight="1" x14ac:dyDescent="0.15">
      <c r="B34" s="773" t="s">
        <v>256</v>
      </c>
      <c r="C34" s="786" t="s">
        <v>253</v>
      </c>
      <c r="D34" s="218" t="s">
        <v>266</v>
      </c>
      <c r="E34" s="218" t="s">
        <v>251</v>
      </c>
      <c r="F34" s="788" t="s">
        <v>117</v>
      </c>
      <c r="G34" s="706" t="s">
        <v>118</v>
      </c>
      <c r="H34" s="707"/>
      <c r="I34" s="91" t="s">
        <v>119</v>
      </c>
      <c r="J34" s="91" t="s">
        <v>264</v>
      </c>
      <c r="K34" s="706" t="s">
        <v>120</v>
      </c>
      <c r="L34" s="767"/>
      <c r="M34" s="767"/>
      <c r="N34" s="707"/>
      <c r="O34" s="706" t="s">
        <v>255</v>
      </c>
      <c r="P34" s="767"/>
      <c r="Q34" s="767"/>
      <c r="R34" s="707"/>
      <c r="S34" s="706" t="s">
        <v>262</v>
      </c>
      <c r="T34" s="767"/>
      <c r="U34" s="768"/>
      <c r="Z34" s="303">
        <f>$E$207</f>
        <v>0</v>
      </c>
      <c r="AA34" s="300">
        <f>C220</f>
        <v>0</v>
      </c>
      <c r="AB34" s="300">
        <f>D220</f>
        <v>0</v>
      </c>
      <c r="AC34" s="300">
        <f>E220</f>
        <v>0</v>
      </c>
      <c r="AD34" s="296" t="str">
        <f>S220</f>
        <v/>
      </c>
    </row>
    <row r="35" spans="2:30" ht="18" customHeight="1" thickBot="1" x14ac:dyDescent="0.2">
      <c r="B35" s="775"/>
      <c r="C35" s="787"/>
      <c r="D35" s="219" t="s">
        <v>250</v>
      </c>
      <c r="E35" s="219" t="s">
        <v>252</v>
      </c>
      <c r="F35" s="789"/>
      <c r="G35" s="769"/>
      <c r="H35" s="771"/>
      <c r="I35" s="92" t="s">
        <v>121</v>
      </c>
      <c r="J35" s="92" t="s">
        <v>265</v>
      </c>
      <c r="K35" s="769"/>
      <c r="L35" s="770"/>
      <c r="M35" s="770"/>
      <c r="N35" s="771"/>
      <c r="O35" s="769"/>
      <c r="P35" s="770"/>
      <c r="Q35" s="770"/>
      <c r="R35" s="771"/>
      <c r="S35" s="769" t="s">
        <v>263</v>
      </c>
      <c r="T35" s="770"/>
      <c r="U35" s="772"/>
      <c r="Z35" s="304">
        <f>$E$207</f>
        <v>0</v>
      </c>
      <c r="AA35" s="305">
        <f>C225</f>
        <v>0</v>
      </c>
      <c r="AB35" s="305">
        <f>D225</f>
        <v>0</v>
      </c>
      <c r="AC35" s="305">
        <f>E225</f>
        <v>0</v>
      </c>
      <c r="AD35" s="297" t="str">
        <f>S225</f>
        <v/>
      </c>
    </row>
    <row r="36" spans="2:30" ht="24" customHeight="1" x14ac:dyDescent="0.15">
      <c r="B36" s="773">
        <v>1</v>
      </c>
      <c r="C36" s="776"/>
      <c r="D36" s="776"/>
      <c r="E36" s="776"/>
      <c r="F36" s="330"/>
      <c r="G36" s="779"/>
      <c r="H36" s="780"/>
      <c r="I36" s="330"/>
      <c r="J36" s="331"/>
      <c r="K36" s="332"/>
      <c r="L36" s="371" t="s">
        <v>247</v>
      </c>
      <c r="M36" s="332"/>
      <c r="N36" s="371" t="s">
        <v>254</v>
      </c>
      <c r="O36" s="332"/>
      <c r="P36" s="371" t="s">
        <v>247</v>
      </c>
      <c r="Q36" s="332"/>
      <c r="R36" s="371" t="s">
        <v>254</v>
      </c>
      <c r="S36" s="758" t="str">
        <f>IF(SUM(J36:J40)=0,"",SUM(J36:J40))</f>
        <v/>
      </c>
      <c r="T36" s="759"/>
      <c r="U36" s="760"/>
      <c r="Z36" s="299"/>
    </row>
    <row r="37" spans="2:30" ht="24" customHeight="1" x14ac:dyDescent="0.15">
      <c r="B37" s="774"/>
      <c r="C37" s="777"/>
      <c r="D37" s="777"/>
      <c r="E37" s="777"/>
      <c r="F37" s="333"/>
      <c r="G37" s="781"/>
      <c r="H37" s="782"/>
      <c r="I37" s="333"/>
      <c r="J37" s="334"/>
      <c r="K37" s="335"/>
      <c r="L37" s="372" t="s">
        <v>247</v>
      </c>
      <c r="M37" s="335"/>
      <c r="N37" s="372" t="s">
        <v>254</v>
      </c>
      <c r="O37" s="335"/>
      <c r="P37" s="372" t="s">
        <v>247</v>
      </c>
      <c r="Q37" s="335"/>
      <c r="R37" s="372" t="s">
        <v>254</v>
      </c>
      <c r="S37" s="761"/>
      <c r="T37" s="762"/>
      <c r="U37" s="763"/>
    </row>
    <row r="38" spans="2:30" ht="23.25" customHeight="1" x14ac:dyDescent="0.15">
      <c r="B38" s="774"/>
      <c r="C38" s="777"/>
      <c r="D38" s="777"/>
      <c r="E38" s="777"/>
      <c r="F38" s="333"/>
      <c r="G38" s="781"/>
      <c r="H38" s="782"/>
      <c r="I38" s="333"/>
      <c r="J38" s="334"/>
      <c r="K38" s="335"/>
      <c r="L38" s="372" t="s">
        <v>247</v>
      </c>
      <c r="M38" s="335"/>
      <c r="N38" s="372" t="s">
        <v>254</v>
      </c>
      <c r="O38" s="335"/>
      <c r="P38" s="372" t="s">
        <v>247</v>
      </c>
      <c r="Q38" s="335"/>
      <c r="R38" s="372" t="s">
        <v>254</v>
      </c>
      <c r="S38" s="761"/>
      <c r="T38" s="762"/>
      <c r="U38" s="763"/>
    </row>
    <row r="39" spans="2:30" ht="24" customHeight="1" x14ac:dyDescent="0.15">
      <c r="B39" s="774"/>
      <c r="C39" s="777"/>
      <c r="D39" s="777"/>
      <c r="E39" s="777"/>
      <c r="F39" s="333"/>
      <c r="G39" s="781"/>
      <c r="H39" s="782"/>
      <c r="I39" s="333"/>
      <c r="J39" s="334"/>
      <c r="K39" s="335"/>
      <c r="L39" s="372" t="s">
        <v>247</v>
      </c>
      <c r="M39" s="335"/>
      <c r="N39" s="372" t="s">
        <v>254</v>
      </c>
      <c r="O39" s="335"/>
      <c r="P39" s="372" t="s">
        <v>247</v>
      </c>
      <c r="Q39" s="335"/>
      <c r="R39" s="372" t="s">
        <v>254</v>
      </c>
      <c r="S39" s="761"/>
      <c r="T39" s="762"/>
      <c r="U39" s="763"/>
    </row>
    <row r="40" spans="2:30" ht="24" customHeight="1" thickBot="1" x14ac:dyDescent="0.2">
      <c r="B40" s="775"/>
      <c r="C40" s="778"/>
      <c r="D40" s="778"/>
      <c r="E40" s="778"/>
      <c r="F40" s="343" t="s">
        <v>261</v>
      </c>
      <c r="G40" s="338"/>
      <c r="H40" s="790" t="s">
        <v>268</v>
      </c>
      <c r="I40" s="791"/>
      <c r="J40" s="339"/>
      <c r="K40" s="755"/>
      <c r="L40" s="756"/>
      <c r="M40" s="756"/>
      <c r="N40" s="756"/>
      <c r="O40" s="756"/>
      <c r="P40" s="756"/>
      <c r="Q40" s="756"/>
      <c r="R40" s="757"/>
      <c r="S40" s="764"/>
      <c r="T40" s="765"/>
      <c r="U40" s="766"/>
    </row>
    <row r="41" spans="2:30" ht="24" customHeight="1" x14ac:dyDescent="0.15">
      <c r="B41" s="773">
        <v>2</v>
      </c>
      <c r="C41" s="776"/>
      <c r="D41" s="776"/>
      <c r="E41" s="776"/>
      <c r="F41" s="330"/>
      <c r="G41" s="779"/>
      <c r="H41" s="780"/>
      <c r="I41" s="330"/>
      <c r="J41" s="331"/>
      <c r="K41" s="332"/>
      <c r="L41" s="371" t="s">
        <v>247</v>
      </c>
      <c r="M41" s="332"/>
      <c r="N41" s="371" t="s">
        <v>254</v>
      </c>
      <c r="O41" s="332"/>
      <c r="P41" s="371" t="s">
        <v>247</v>
      </c>
      <c r="Q41" s="332"/>
      <c r="R41" s="371" t="s">
        <v>254</v>
      </c>
      <c r="S41" s="758" t="str">
        <f>IF(SUM(J41:J45)=0,"",SUM(J41:J45))</f>
        <v/>
      </c>
      <c r="T41" s="759"/>
      <c r="U41" s="760"/>
    </row>
    <row r="42" spans="2:30" ht="24" customHeight="1" x14ac:dyDescent="0.15">
      <c r="B42" s="774"/>
      <c r="C42" s="777"/>
      <c r="D42" s="777"/>
      <c r="E42" s="777"/>
      <c r="F42" s="333"/>
      <c r="G42" s="781"/>
      <c r="H42" s="782"/>
      <c r="I42" s="333"/>
      <c r="J42" s="334"/>
      <c r="K42" s="335"/>
      <c r="L42" s="372" t="s">
        <v>247</v>
      </c>
      <c r="M42" s="335"/>
      <c r="N42" s="372" t="s">
        <v>254</v>
      </c>
      <c r="O42" s="335"/>
      <c r="P42" s="372" t="s">
        <v>247</v>
      </c>
      <c r="Q42" s="335"/>
      <c r="R42" s="372" t="s">
        <v>254</v>
      </c>
      <c r="S42" s="761"/>
      <c r="T42" s="762"/>
      <c r="U42" s="763"/>
    </row>
    <row r="43" spans="2:30" ht="24" customHeight="1" x14ac:dyDescent="0.15">
      <c r="B43" s="774"/>
      <c r="C43" s="777"/>
      <c r="D43" s="777"/>
      <c r="E43" s="777"/>
      <c r="F43" s="333"/>
      <c r="G43" s="781"/>
      <c r="H43" s="782"/>
      <c r="I43" s="333"/>
      <c r="J43" s="334"/>
      <c r="K43" s="335"/>
      <c r="L43" s="372" t="s">
        <v>247</v>
      </c>
      <c r="M43" s="335"/>
      <c r="N43" s="372" t="s">
        <v>254</v>
      </c>
      <c r="O43" s="335"/>
      <c r="P43" s="372" t="s">
        <v>247</v>
      </c>
      <c r="Q43" s="335"/>
      <c r="R43" s="372" t="s">
        <v>254</v>
      </c>
      <c r="S43" s="761"/>
      <c r="T43" s="762"/>
      <c r="U43" s="763"/>
    </row>
    <row r="44" spans="2:30" ht="24" customHeight="1" x14ac:dyDescent="0.15">
      <c r="B44" s="774"/>
      <c r="C44" s="777"/>
      <c r="D44" s="777"/>
      <c r="E44" s="777"/>
      <c r="F44" s="333"/>
      <c r="G44" s="781"/>
      <c r="H44" s="782"/>
      <c r="I44" s="333"/>
      <c r="J44" s="334"/>
      <c r="K44" s="335"/>
      <c r="L44" s="372" t="s">
        <v>247</v>
      </c>
      <c r="M44" s="335"/>
      <c r="N44" s="372" t="s">
        <v>254</v>
      </c>
      <c r="O44" s="335"/>
      <c r="P44" s="372" t="s">
        <v>247</v>
      </c>
      <c r="Q44" s="335"/>
      <c r="R44" s="372" t="s">
        <v>254</v>
      </c>
      <c r="S44" s="761"/>
      <c r="T44" s="762"/>
      <c r="U44" s="763"/>
    </row>
    <row r="45" spans="2:30" ht="24" customHeight="1" thickBot="1" x14ac:dyDescent="0.2">
      <c r="B45" s="775"/>
      <c r="C45" s="778"/>
      <c r="D45" s="778"/>
      <c r="E45" s="778"/>
      <c r="F45" s="343" t="s">
        <v>261</v>
      </c>
      <c r="G45" s="338"/>
      <c r="H45" s="790" t="s">
        <v>268</v>
      </c>
      <c r="I45" s="791"/>
      <c r="J45" s="339"/>
      <c r="K45" s="755"/>
      <c r="L45" s="756"/>
      <c r="M45" s="756"/>
      <c r="N45" s="756"/>
      <c r="O45" s="756"/>
      <c r="P45" s="756"/>
      <c r="Q45" s="756"/>
      <c r="R45" s="757"/>
      <c r="S45" s="764"/>
      <c r="T45" s="765"/>
      <c r="U45" s="766"/>
    </row>
    <row r="46" spans="2:30" ht="24" customHeight="1" x14ac:dyDescent="0.15">
      <c r="B46" s="773">
        <v>3</v>
      </c>
      <c r="C46" s="776"/>
      <c r="D46" s="776"/>
      <c r="E46" s="776"/>
      <c r="F46" s="330"/>
      <c r="G46" s="779"/>
      <c r="H46" s="780"/>
      <c r="I46" s="330"/>
      <c r="J46" s="331"/>
      <c r="K46" s="332"/>
      <c r="L46" s="373" t="s">
        <v>247</v>
      </c>
      <c r="M46" s="332"/>
      <c r="N46" s="371" t="s">
        <v>254</v>
      </c>
      <c r="O46" s="332"/>
      <c r="P46" s="371" t="s">
        <v>247</v>
      </c>
      <c r="Q46" s="332"/>
      <c r="R46" s="371" t="s">
        <v>254</v>
      </c>
      <c r="S46" s="758" t="str">
        <f>IF(SUM(J46:J50)=0,"",SUM(J46:J50))</f>
        <v/>
      </c>
      <c r="T46" s="759"/>
      <c r="U46" s="760"/>
    </row>
    <row r="47" spans="2:30" ht="24" customHeight="1" x14ac:dyDescent="0.15">
      <c r="B47" s="774"/>
      <c r="C47" s="777"/>
      <c r="D47" s="777"/>
      <c r="E47" s="777"/>
      <c r="F47" s="333"/>
      <c r="G47" s="781"/>
      <c r="H47" s="782"/>
      <c r="I47" s="333"/>
      <c r="J47" s="334"/>
      <c r="K47" s="335"/>
      <c r="L47" s="374" t="s">
        <v>247</v>
      </c>
      <c r="M47" s="335"/>
      <c r="N47" s="372" t="s">
        <v>254</v>
      </c>
      <c r="O47" s="335"/>
      <c r="P47" s="372" t="s">
        <v>247</v>
      </c>
      <c r="Q47" s="335"/>
      <c r="R47" s="372" t="s">
        <v>254</v>
      </c>
      <c r="S47" s="761"/>
      <c r="T47" s="762"/>
      <c r="U47" s="763"/>
    </row>
    <row r="48" spans="2:30" ht="24" customHeight="1" x14ac:dyDescent="0.15">
      <c r="B48" s="774"/>
      <c r="C48" s="777"/>
      <c r="D48" s="777"/>
      <c r="E48" s="777"/>
      <c r="F48" s="333"/>
      <c r="G48" s="781"/>
      <c r="H48" s="782"/>
      <c r="I48" s="333"/>
      <c r="J48" s="334"/>
      <c r="K48" s="335"/>
      <c r="L48" s="374" t="s">
        <v>247</v>
      </c>
      <c r="M48" s="335"/>
      <c r="N48" s="372" t="s">
        <v>254</v>
      </c>
      <c r="O48" s="335"/>
      <c r="P48" s="372" t="s">
        <v>247</v>
      </c>
      <c r="Q48" s="335"/>
      <c r="R48" s="372" t="s">
        <v>254</v>
      </c>
      <c r="S48" s="761"/>
      <c r="T48" s="762"/>
      <c r="U48" s="763"/>
    </row>
    <row r="49" spans="1:30" ht="24" customHeight="1" x14ac:dyDescent="0.15">
      <c r="B49" s="774"/>
      <c r="C49" s="777"/>
      <c r="D49" s="777"/>
      <c r="E49" s="777"/>
      <c r="F49" s="333"/>
      <c r="G49" s="781"/>
      <c r="H49" s="782"/>
      <c r="I49" s="333"/>
      <c r="J49" s="334"/>
      <c r="K49" s="335"/>
      <c r="L49" s="374" t="s">
        <v>247</v>
      </c>
      <c r="M49" s="335"/>
      <c r="N49" s="372" t="s">
        <v>254</v>
      </c>
      <c r="O49" s="335"/>
      <c r="P49" s="372" t="s">
        <v>247</v>
      </c>
      <c r="Q49" s="335"/>
      <c r="R49" s="372" t="s">
        <v>254</v>
      </c>
      <c r="S49" s="761"/>
      <c r="T49" s="762"/>
      <c r="U49" s="763"/>
    </row>
    <row r="50" spans="1:30" ht="24" customHeight="1" thickBot="1" x14ac:dyDescent="0.2">
      <c r="B50" s="775"/>
      <c r="C50" s="778"/>
      <c r="D50" s="778"/>
      <c r="E50" s="778"/>
      <c r="F50" s="343" t="s">
        <v>261</v>
      </c>
      <c r="G50" s="338"/>
      <c r="H50" s="790" t="s">
        <v>268</v>
      </c>
      <c r="I50" s="791"/>
      <c r="J50" s="339"/>
      <c r="K50" s="755"/>
      <c r="L50" s="756"/>
      <c r="M50" s="756"/>
      <c r="N50" s="756"/>
      <c r="O50" s="756"/>
      <c r="P50" s="756"/>
      <c r="Q50" s="756"/>
      <c r="R50" s="757"/>
      <c r="S50" s="764"/>
      <c r="T50" s="765"/>
      <c r="U50" s="766"/>
    </row>
    <row r="51" spans="1:30" ht="24" customHeight="1" x14ac:dyDescent="0.15">
      <c r="B51" s="773">
        <v>4</v>
      </c>
      <c r="C51" s="776"/>
      <c r="D51" s="776"/>
      <c r="E51" s="776"/>
      <c r="F51" s="330"/>
      <c r="G51" s="779"/>
      <c r="H51" s="780"/>
      <c r="I51" s="330"/>
      <c r="J51" s="331"/>
      <c r="K51" s="332"/>
      <c r="L51" s="371" t="s">
        <v>247</v>
      </c>
      <c r="M51" s="332"/>
      <c r="N51" s="371" t="s">
        <v>254</v>
      </c>
      <c r="O51" s="332"/>
      <c r="P51" s="371" t="s">
        <v>247</v>
      </c>
      <c r="Q51" s="332"/>
      <c r="R51" s="371" t="s">
        <v>254</v>
      </c>
      <c r="S51" s="758" t="str">
        <f>IF(SUM(J51:J55)=0,"",SUM(J51:J55))</f>
        <v/>
      </c>
      <c r="T51" s="759"/>
      <c r="U51" s="760"/>
    </row>
    <row r="52" spans="1:30" ht="24" customHeight="1" x14ac:dyDescent="0.15">
      <c r="B52" s="774"/>
      <c r="C52" s="777"/>
      <c r="D52" s="777"/>
      <c r="E52" s="777"/>
      <c r="F52" s="333"/>
      <c r="G52" s="781"/>
      <c r="H52" s="782"/>
      <c r="I52" s="333"/>
      <c r="J52" s="334"/>
      <c r="K52" s="335"/>
      <c r="L52" s="372" t="s">
        <v>247</v>
      </c>
      <c r="M52" s="335"/>
      <c r="N52" s="372" t="s">
        <v>254</v>
      </c>
      <c r="O52" s="335"/>
      <c r="P52" s="372" t="s">
        <v>247</v>
      </c>
      <c r="Q52" s="335"/>
      <c r="R52" s="372" t="s">
        <v>254</v>
      </c>
      <c r="S52" s="761"/>
      <c r="T52" s="762"/>
      <c r="U52" s="763"/>
    </row>
    <row r="53" spans="1:30" ht="24" customHeight="1" x14ac:dyDescent="0.15">
      <c r="B53" s="774"/>
      <c r="C53" s="777"/>
      <c r="D53" s="777"/>
      <c r="E53" s="777"/>
      <c r="F53" s="333"/>
      <c r="G53" s="781"/>
      <c r="H53" s="782"/>
      <c r="I53" s="333"/>
      <c r="J53" s="334"/>
      <c r="K53" s="335"/>
      <c r="L53" s="372" t="s">
        <v>247</v>
      </c>
      <c r="M53" s="335"/>
      <c r="N53" s="372" t="s">
        <v>254</v>
      </c>
      <c r="O53" s="335"/>
      <c r="P53" s="372" t="s">
        <v>247</v>
      </c>
      <c r="Q53" s="335"/>
      <c r="R53" s="372" t="s">
        <v>254</v>
      </c>
      <c r="S53" s="761"/>
      <c r="T53" s="762"/>
      <c r="U53" s="763"/>
    </row>
    <row r="54" spans="1:30" ht="24" customHeight="1" x14ac:dyDescent="0.15">
      <c r="B54" s="774"/>
      <c r="C54" s="777"/>
      <c r="D54" s="777"/>
      <c r="E54" s="777"/>
      <c r="F54" s="333"/>
      <c r="G54" s="781"/>
      <c r="H54" s="782"/>
      <c r="I54" s="333"/>
      <c r="J54" s="334"/>
      <c r="K54" s="335"/>
      <c r="L54" s="372" t="s">
        <v>247</v>
      </c>
      <c r="M54" s="335"/>
      <c r="N54" s="372" t="s">
        <v>254</v>
      </c>
      <c r="O54" s="335"/>
      <c r="P54" s="372" t="s">
        <v>247</v>
      </c>
      <c r="Q54" s="335"/>
      <c r="R54" s="372" t="s">
        <v>254</v>
      </c>
      <c r="S54" s="761"/>
      <c r="T54" s="762"/>
      <c r="U54" s="763"/>
    </row>
    <row r="55" spans="1:30" ht="24" customHeight="1" thickBot="1" x14ac:dyDescent="0.2">
      <c r="B55" s="775"/>
      <c r="C55" s="778"/>
      <c r="D55" s="778"/>
      <c r="E55" s="778"/>
      <c r="F55" s="343" t="s">
        <v>261</v>
      </c>
      <c r="G55" s="338"/>
      <c r="H55" s="790" t="s">
        <v>268</v>
      </c>
      <c r="I55" s="791"/>
      <c r="J55" s="339"/>
      <c r="K55" s="755"/>
      <c r="L55" s="756"/>
      <c r="M55" s="756"/>
      <c r="N55" s="756"/>
      <c r="O55" s="756"/>
      <c r="P55" s="756"/>
      <c r="Q55" s="756"/>
      <c r="R55" s="757"/>
      <c r="S55" s="764"/>
      <c r="T55" s="765"/>
      <c r="U55" s="766"/>
    </row>
    <row r="56" spans="1:30" ht="24" customHeight="1" x14ac:dyDescent="0.15">
      <c r="B56" s="96" t="s">
        <v>123</v>
      </c>
      <c r="C56" s="86"/>
      <c r="D56" s="94"/>
      <c r="E56" s="94"/>
      <c r="F56" s="95"/>
      <c r="G56" s="94"/>
      <c r="H56" s="94"/>
    </row>
    <row r="57" spans="1:30" ht="16.5" customHeight="1" x14ac:dyDescent="0.15">
      <c r="B57" s="97" t="s">
        <v>297</v>
      </c>
      <c r="C57" s="86"/>
      <c r="D57" s="108"/>
      <c r="E57" s="90"/>
      <c r="F57" s="93"/>
      <c r="G57" s="93"/>
      <c r="H57" s="93"/>
    </row>
    <row r="58" spans="1:30" ht="16.5" customHeight="1" x14ac:dyDescent="0.15">
      <c r="B58" s="93" t="s">
        <v>269</v>
      </c>
      <c r="C58" s="86"/>
      <c r="D58" s="108"/>
      <c r="E58" s="86"/>
      <c r="F58" s="86"/>
      <c r="G58" s="93"/>
      <c r="H58" s="93"/>
    </row>
    <row r="59" spans="1:30" ht="16.5" customHeight="1" x14ac:dyDescent="0.15">
      <c r="B59" s="93"/>
      <c r="C59" s="86"/>
      <c r="D59" s="108"/>
      <c r="E59" s="90"/>
      <c r="F59" s="93"/>
      <c r="G59" s="93"/>
      <c r="H59" s="93"/>
    </row>
    <row r="60" spans="1:30" s="86" customFormat="1" ht="20.25" customHeight="1" x14ac:dyDescent="0.15">
      <c r="A60" s="108"/>
      <c r="B60" s="108"/>
      <c r="C60" s="86" t="s">
        <v>115</v>
      </c>
      <c r="G60" s="87"/>
      <c r="H60" s="87"/>
      <c r="I60" s="108"/>
      <c r="J60" s="108"/>
      <c r="K60" s="108"/>
      <c r="L60" s="108"/>
      <c r="M60" s="108"/>
      <c r="N60" s="108"/>
      <c r="O60" s="108"/>
      <c r="P60" s="108"/>
      <c r="Q60" s="108"/>
      <c r="R60" s="108"/>
      <c r="S60" s="108"/>
      <c r="T60" s="162" t="s">
        <v>270</v>
      </c>
      <c r="U60" s="222" t="str">
        <f>IF(SUM(S36:U55)=0,"",U31+1)</f>
        <v/>
      </c>
      <c r="W60" s="108"/>
      <c r="X60" s="108"/>
      <c r="Y60" s="108"/>
      <c r="Z60" s="299"/>
      <c r="AA60" s="299"/>
      <c r="AB60" s="299"/>
      <c r="AC60" s="299"/>
      <c r="AD60" s="299"/>
    </row>
    <row r="61" spans="1:30" s="86" customFormat="1" ht="27.75" x14ac:dyDescent="0.15">
      <c r="A61" s="108"/>
      <c r="B61" s="753" t="s">
        <v>116</v>
      </c>
      <c r="C61" s="753"/>
      <c r="D61" s="753"/>
      <c r="E61" s="753"/>
      <c r="F61" s="753"/>
      <c r="G61" s="753"/>
      <c r="H61" s="753"/>
      <c r="I61" s="753"/>
      <c r="J61" s="754" t="s">
        <v>429</v>
      </c>
      <c r="K61" s="754"/>
      <c r="L61" s="754"/>
      <c r="M61" s="754"/>
      <c r="N61" s="754"/>
      <c r="O61" s="754"/>
      <c r="P61" s="754"/>
      <c r="Q61" s="754"/>
      <c r="R61" s="754"/>
      <c r="S61" s="754"/>
      <c r="T61" s="754"/>
      <c r="U61" s="754"/>
      <c r="W61" s="108"/>
      <c r="X61" s="108"/>
      <c r="Y61" s="108"/>
      <c r="Z61" s="299"/>
      <c r="AA61" s="299"/>
      <c r="AB61" s="299"/>
      <c r="AC61" s="299"/>
      <c r="AD61" s="299"/>
    </row>
    <row r="62" spans="1:30" ht="21.75" thickBot="1" x14ac:dyDescent="0.2">
      <c r="D62" s="221" t="s">
        <v>257</v>
      </c>
      <c r="E62" s="785"/>
      <c r="F62" s="785"/>
      <c r="G62" s="89" t="s">
        <v>258</v>
      </c>
      <c r="H62" s="88"/>
      <c r="L62" s="217" t="s">
        <v>260</v>
      </c>
      <c r="M62" s="342"/>
      <c r="N62" s="93" t="s">
        <v>247</v>
      </c>
      <c r="O62" s="342"/>
      <c r="P62" s="93" t="s">
        <v>254</v>
      </c>
      <c r="Q62" s="93" t="s">
        <v>218</v>
      </c>
      <c r="R62" s="342"/>
      <c r="S62" s="93" t="s">
        <v>247</v>
      </c>
      <c r="T62" s="342"/>
      <c r="U62" s="93" t="s">
        <v>259</v>
      </c>
    </row>
    <row r="63" spans="1:30" ht="18" customHeight="1" x14ac:dyDescent="0.15">
      <c r="B63" s="773" t="s">
        <v>256</v>
      </c>
      <c r="C63" s="786" t="s">
        <v>253</v>
      </c>
      <c r="D63" s="218" t="s">
        <v>266</v>
      </c>
      <c r="E63" s="218" t="s">
        <v>251</v>
      </c>
      <c r="F63" s="788" t="s">
        <v>117</v>
      </c>
      <c r="G63" s="706" t="s">
        <v>118</v>
      </c>
      <c r="H63" s="707"/>
      <c r="I63" s="91" t="s">
        <v>119</v>
      </c>
      <c r="J63" s="91" t="s">
        <v>264</v>
      </c>
      <c r="K63" s="706" t="s">
        <v>120</v>
      </c>
      <c r="L63" s="767"/>
      <c r="M63" s="767"/>
      <c r="N63" s="707"/>
      <c r="O63" s="706" t="s">
        <v>255</v>
      </c>
      <c r="P63" s="767"/>
      <c r="Q63" s="767"/>
      <c r="R63" s="707"/>
      <c r="S63" s="706" t="s">
        <v>262</v>
      </c>
      <c r="T63" s="767"/>
      <c r="U63" s="768"/>
    </row>
    <row r="64" spans="1:30" ht="18" customHeight="1" thickBot="1" x14ac:dyDescent="0.2">
      <c r="B64" s="775"/>
      <c r="C64" s="787"/>
      <c r="D64" s="219" t="s">
        <v>250</v>
      </c>
      <c r="E64" s="219" t="s">
        <v>252</v>
      </c>
      <c r="F64" s="789"/>
      <c r="G64" s="769"/>
      <c r="H64" s="771"/>
      <c r="I64" s="92" t="s">
        <v>121</v>
      </c>
      <c r="J64" s="92" t="s">
        <v>265</v>
      </c>
      <c r="K64" s="769"/>
      <c r="L64" s="770"/>
      <c r="M64" s="770"/>
      <c r="N64" s="771"/>
      <c r="O64" s="769"/>
      <c r="P64" s="770"/>
      <c r="Q64" s="770"/>
      <c r="R64" s="771"/>
      <c r="S64" s="769" t="s">
        <v>263</v>
      </c>
      <c r="T64" s="770"/>
      <c r="U64" s="772"/>
    </row>
    <row r="65" spans="2:21" ht="24" customHeight="1" x14ac:dyDescent="0.15">
      <c r="B65" s="773">
        <v>1</v>
      </c>
      <c r="C65" s="776"/>
      <c r="D65" s="776"/>
      <c r="E65" s="776"/>
      <c r="F65" s="330"/>
      <c r="G65" s="779"/>
      <c r="H65" s="780"/>
      <c r="I65" s="330"/>
      <c r="J65" s="331"/>
      <c r="K65" s="332"/>
      <c r="L65" s="371" t="s">
        <v>247</v>
      </c>
      <c r="M65" s="332"/>
      <c r="N65" s="371" t="s">
        <v>254</v>
      </c>
      <c r="O65" s="332"/>
      <c r="P65" s="371" t="s">
        <v>247</v>
      </c>
      <c r="Q65" s="332"/>
      <c r="R65" s="371" t="s">
        <v>254</v>
      </c>
      <c r="S65" s="758" t="str">
        <f>IF(SUM(J65:J69)=0,"",SUM(J65:J69))</f>
        <v/>
      </c>
      <c r="T65" s="759"/>
      <c r="U65" s="760"/>
    </row>
    <row r="66" spans="2:21" ht="24" customHeight="1" x14ac:dyDescent="0.15">
      <c r="B66" s="774"/>
      <c r="C66" s="777"/>
      <c r="D66" s="777"/>
      <c r="E66" s="777"/>
      <c r="F66" s="333"/>
      <c r="G66" s="781"/>
      <c r="H66" s="782"/>
      <c r="I66" s="333"/>
      <c r="J66" s="334"/>
      <c r="K66" s="335"/>
      <c r="L66" s="372" t="s">
        <v>247</v>
      </c>
      <c r="M66" s="335"/>
      <c r="N66" s="372" t="s">
        <v>254</v>
      </c>
      <c r="O66" s="335"/>
      <c r="P66" s="372" t="s">
        <v>247</v>
      </c>
      <c r="Q66" s="335"/>
      <c r="R66" s="372" t="s">
        <v>254</v>
      </c>
      <c r="S66" s="761"/>
      <c r="T66" s="762"/>
      <c r="U66" s="763"/>
    </row>
    <row r="67" spans="2:21" ht="23.25" customHeight="1" x14ac:dyDescent="0.15">
      <c r="B67" s="774"/>
      <c r="C67" s="777"/>
      <c r="D67" s="777"/>
      <c r="E67" s="777"/>
      <c r="F67" s="333"/>
      <c r="G67" s="781"/>
      <c r="H67" s="782"/>
      <c r="I67" s="333"/>
      <c r="J67" s="334"/>
      <c r="K67" s="335"/>
      <c r="L67" s="372" t="s">
        <v>247</v>
      </c>
      <c r="M67" s="335"/>
      <c r="N67" s="372" t="s">
        <v>254</v>
      </c>
      <c r="O67" s="335"/>
      <c r="P67" s="372" t="s">
        <v>247</v>
      </c>
      <c r="Q67" s="335"/>
      <c r="R67" s="372" t="s">
        <v>254</v>
      </c>
      <c r="S67" s="761"/>
      <c r="T67" s="762"/>
      <c r="U67" s="763"/>
    </row>
    <row r="68" spans="2:21" ht="24" customHeight="1" x14ac:dyDescent="0.15">
      <c r="B68" s="774"/>
      <c r="C68" s="777"/>
      <c r="D68" s="777"/>
      <c r="E68" s="777"/>
      <c r="F68" s="333"/>
      <c r="G68" s="781"/>
      <c r="H68" s="782"/>
      <c r="I68" s="333"/>
      <c r="J68" s="334"/>
      <c r="K68" s="335"/>
      <c r="L68" s="372" t="s">
        <v>247</v>
      </c>
      <c r="M68" s="335"/>
      <c r="N68" s="372" t="s">
        <v>254</v>
      </c>
      <c r="O68" s="335"/>
      <c r="P68" s="372" t="s">
        <v>247</v>
      </c>
      <c r="Q68" s="335"/>
      <c r="R68" s="372" t="s">
        <v>254</v>
      </c>
      <c r="S68" s="761"/>
      <c r="T68" s="762"/>
      <c r="U68" s="763"/>
    </row>
    <row r="69" spans="2:21" ht="24" customHeight="1" thickBot="1" x14ac:dyDescent="0.2">
      <c r="B69" s="775"/>
      <c r="C69" s="778"/>
      <c r="D69" s="778"/>
      <c r="E69" s="778"/>
      <c r="F69" s="343" t="s">
        <v>261</v>
      </c>
      <c r="G69" s="338"/>
      <c r="H69" s="790" t="s">
        <v>268</v>
      </c>
      <c r="I69" s="791"/>
      <c r="J69" s="339"/>
      <c r="K69" s="755"/>
      <c r="L69" s="756"/>
      <c r="M69" s="756"/>
      <c r="N69" s="756"/>
      <c r="O69" s="756"/>
      <c r="P69" s="756"/>
      <c r="Q69" s="756"/>
      <c r="R69" s="757"/>
      <c r="S69" s="764"/>
      <c r="T69" s="765"/>
      <c r="U69" s="766"/>
    </row>
    <row r="70" spans="2:21" ht="24" customHeight="1" x14ac:dyDescent="0.15">
      <c r="B70" s="773">
        <v>2</v>
      </c>
      <c r="C70" s="776"/>
      <c r="D70" s="776"/>
      <c r="E70" s="776"/>
      <c r="F70" s="330"/>
      <c r="G70" s="779"/>
      <c r="H70" s="780"/>
      <c r="I70" s="330"/>
      <c r="J70" s="331"/>
      <c r="K70" s="332"/>
      <c r="L70" s="371" t="s">
        <v>247</v>
      </c>
      <c r="M70" s="332"/>
      <c r="N70" s="371" t="s">
        <v>254</v>
      </c>
      <c r="O70" s="332"/>
      <c r="P70" s="371" t="s">
        <v>247</v>
      </c>
      <c r="Q70" s="332"/>
      <c r="R70" s="371" t="s">
        <v>254</v>
      </c>
      <c r="S70" s="758" t="str">
        <f>IF(SUM(J70:J74)=0,"",SUM(J70:J74))</f>
        <v/>
      </c>
      <c r="T70" s="759"/>
      <c r="U70" s="760"/>
    </row>
    <row r="71" spans="2:21" ht="24" customHeight="1" x14ac:dyDescent="0.15">
      <c r="B71" s="774"/>
      <c r="C71" s="777"/>
      <c r="D71" s="777"/>
      <c r="E71" s="777"/>
      <c r="F71" s="333"/>
      <c r="G71" s="781"/>
      <c r="H71" s="782"/>
      <c r="I71" s="333"/>
      <c r="J71" s="334"/>
      <c r="K71" s="335"/>
      <c r="L71" s="372" t="s">
        <v>247</v>
      </c>
      <c r="M71" s="335"/>
      <c r="N71" s="372" t="s">
        <v>254</v>
      </c>
      <c r="O71" s="335"/>
      <c r="P71" s="372" t="s">
        <v>247</v>
      </c>
      <c r="Q71" s="335"/>
      <c r="R71" s="372" t="s">
        <v>254</v>
      </c>
      <c r="S71" s="761"/>
      <c r="T71" s="762"/>
      <c r="U71" s="763"/>
    </row>
    <row r="72" spans="2:21" ht="24" customHeight="1" x14ac:dyDescent="0.15">
      <c r="B72" s="774"/>
      <c r="C72" s="777"/>
      <c r="D72" s="777"/>
      <c r="E72" s="777"/>
      <c r="F72" s="333"/>
      <c r="G72" s="781"/>
      <c r="H72" s="782"/>
      <c r="I72" s="333"/>
      <c r="J72" s="334"/>
      <c r="K72" s="335"/>
      <c r="L72" s="372" t="s">
        <v>247</v>
      </c>
      <c r="M72" s="335"/>
      <c r="N72" s="372" t="s">
        <v>254</v>
      </c>
      <c r="O72" s="335"/>
      <c r="P72" s="372" t="s">
        <v>247</v>
      </c>
      <c r="Q72" s="335"/>
      <c r="R72" s="372" t="s">
        <v>254</v>
      </c>
      <c r="S72" s="761"/>
      <c r="T72" s="762"/>
      <c r="U72" s="763"/>
    </row>
    <row r="73" spans="2:21" ht="24" customHeight="1" x14ac:dyDescent="0.15">
      <c r="B73" s="774"/>
      <c r="C73" s="777"/>
      <c r="D73" s="777"/>
      <c r="E73" s="777"/>
      <c r="F73" s="333"/>
      <c r="G73" s="781"/>
      <c r="H73" s="782"/>
      <c r="I73" s="333"/>
      <c r="J73" s="334"/>
      <c r="K73" s="335"/>
      <c r="L73" s="372" t="s">
        <v>247</v>
      </c>
      <c r="M73" s="335"/>
      <c r="N73" s="372" t="s">
        <v>254</v>
      </c>
      <c r="O73" s="335"/>
      <c r="P73" s="372" t="s">
        <v>247</v>
      </c>
      <c r="Q73" s="335"/>
      <c r="R73" s="372" t="s">
        <v>254</v>
      </c>
      <c r="S73" s="761"/>
      <c r="T73" s="762"/>
      <c r="U73" s="763"/>
    </row>
    <row r="74" spans="2:21" ht="24" customHeight="1" thickBot="1" x14ac:dyDescent="0.2">
      <c r="B74" s="775"/>
      <c r="C74" s="778"/>
      <c r="D74" s="778"/>
      <c r="E74" s="778"/>
      <c r="F74" s="343" t="s">
        <v>261</v>
      </c>
      <c r="G74" s="338"/>
      <c r="H74" s="790" t="s">
        <v>268</v>
      </c>
      <c r="I74" s="791"/>
      <c r="J74" s="339"/>
      <c r="K74" s="755"/>
      <c r="L74" s="756"/>
      <c r="M74" s="756"/>
      <c r="N74" s="756"/>
      <c r="O74" s="756"/>
      <c r="P74" s="756"/>
      <c r="Q74" s="756"/>
      <c r="R74" s="757"/>
      <c r="S74" s="764"/>
      <c r="T74" s="765"/>
      <c r="U74" s="766"/>
    </row>
    <row r="75" spans="2:21" ht="24" customHeight="1" x14ac:dyDescent="0.15">
      <c r="B75" s="773">
        <v>3</v>
      </c>
      <c r="C75" s="776"/>
      <c r="D75" s="776"/>
      <c r="E75" s="776"/>
      <c r="F75" s="330"/>
      <c r="G75" s="779"/>
      <c r="H75" s="780"/>
      <c r="I75" s="330"/>
      <c r="J75" s="331"/>
      <c r="K75" s="332"/>
      <c r="L75" s="371" t="s">
        <v>247</v>
      </c>
      <c r="M75" s="332"/>
      <c r="N75" s="371" t="s">
        <v>254</v>
      </c>
      <c r="O75" s="332"/>
      <c r="P75" s="371" t="s">
        <v>247</v>
      </c>
      <c r="Q75" s="332"/>
      <c r="R75" s="371" t="s">
        <v>254</v>
      </c>
      <c r="S75" s="758" t="str">
        <f>IF(SUM(J75:J79)=0,"",SUM(J75:J79))</f>
        <v/>
      </c>
      <c r="T75" s="759"/>
      <c r="U75" s="760"/>
    </row>
    <row r="76" spans="2:21" ht="24" customHeight="1" x14ac:dyDescent="0.15">
      <c r="B76" s="774"/>
      <c r="C76" s="777"/>
      <c r="D76" s="777"/>
      <c r="E76" s="777"/>
      <c r="F76" s="333"/>
      <c r="G76" s="781"/>
      <c r="H76" s="782"/>
      <c r="I76" s="333"/>
      <c r="J76" s="334"/>
      <c r="K76" s="335"/>
      <c r="L76" s="372" t="s">
        <v>247</v>
      </c>
      <c r="M76" s="335"/>
      <c r="N76" s="372" t="s">
        <v>254</v>
      </c>
      <c r="O76" s="335"/>
      <c r="P76" s="372" t="s">
        <v>247</v>
      </c>
      <c r="Q76" s="335"/>
      <c r="R76" s="372" t="s">
        <v>254</v>
      </c>
      <c r="S76" s="761"/>
      <c r="T76" s="762"/>
      <c r="U76" s="763"/>
    </row>
    <row r="77" spans="2:21" ht="24" customHeight="1" x14ac:dyDescent="0.15">
      <c r="B77" s="774"/>
      <c r="C77" s="777"/>
      <c r="D77" s="777"/>
      <c r="E77" s="777"/>
      <c r="F77" s="333"/>
      <c r="G77" s="781"/>
      <c r="H77" s="782"/>
      <c r="I77" s="333"/>
      <c r="J77" s="334"/>
      <c r="K77" s="335"/>
      <c r="L77" s="372" t="s">
        <v>247</v>
      </c>
      <c r="M77" s="335"/>
      <c r="N77" s="372" t="s">
        <v>254</v>
      </c>
      <c r="O77" s="335"/>
      <c r="P77" s="372" t="s">
        <v>247</v>
      </c>
      <c r="Q77" s="335"/>
      <c r="R77" s="372" t="s">
        <v>254</v>
      </c>
      <c r="S77" s="761"/>
      <c r="T77" s="762"/>
      <c r="U77" s="763"/>
    </row>
    <row r="78" spans="2:21" ht="24" customHeight="1" x14ac:dyDescent="0.15">
      <c r="B78" s="774"/>
      <c r="C78" s="777"/>
      <c r="D78" s="777"/>
      <c r="E78" s="777"/>
      <c r="F78" s="333"/>
      <c r="G78" s="781"/>
      <c r="H78" s="782"/>
      <c r="I78" s="333"/>
      <c r="J78" s="334"/>
      <c r="K78" s="335"/>
      <c r="L78" s="372" t="s">
        <v>247</v>
      </c>
      <c r="M78" s="335"/>
      <c r="N78" s="372" t="s">
        <v>254</v>
      </c>
      <c r="O78" s="335"/>
      <c r="P78" s="372" t="s">
        <v>247</v>
      </c>
      <c r="Q78" s="335"/>
      <c r="R78" s="372" t="s">
        <v>254</v>
      </c>
      <c r="S78" s="761"/>
      <c r="T78" s="762"/>
      <c r="U78" s="763"/>
    </row>
    <row r="79" spans="2:21" ht="24" customHeight="1" thickBot="1" x14ac:dyDescent="0.2">
      <c r="B79" s="775"/>
      <c r="C79" s="778"/>
      <c r="D79" s="778"/>
      <c r="E79" s="778"/>
      <c r="F79" s="343" t="s">
        <v>261</v>
      </c>
      <c r="G79" s="338"/>
      <c r="H79" s="790" t="s">
        <v>268</v>
      </c>
      <c r="I79" s="791"/>
      <c r="J79" s="339"/>
      <c r="K79" s="755"/>
      <c r="L79" s="756"/>
      <c r="M79" s="756"/>
      <c r="N79" s="756"/>
      <c r="O79" s="756"/>
      <c r="P79" s="756"/>
      <c r="Q79" s="756"/>
      <c r="R79" s="757"/>
      <c r="S79" s="764"/>
      <c r="T79" s="765"/>
      <c r="U79" s="766"/>
    </row>
    <row r="80" spans="2:21" ht="24" customHeight="1" x14ac:dyDescent="0.15">
      <c r="B80" s="773">
        <v>4</v>
      </c>
      <c r="C80" s="776"/>
      <c r="D80" s="776"/>
      <c r="E80" s="776"/>
      <c r="F80" s="330"/>
      <c r="G80" s="779"/>
      <c r="H80" s="780"/>
      <c r="I80" s="330"/>
      <c r="J80" s="331"/>
      <c r="K80" s="332"/>
      <c r="L80" s="371" t="s">
        <v>247</v>
      </c>
      <c r="M80" s="332"/>
      <c r="N80" s="371" t="s">
        <v>254</v>
      </c>
      <c r="O80" s="332"/>
      <c r="P80" s="371" t="s">
        <v>247</v>
      </c>
      <c r="Q80" s="332"/>
      <c r="R80" s="371" t="s">
        <v>254</v>
      </c>
      <c r="S80" s="758" t="str">
        <f>IF(SUM(J80:J84)=0,"",SUM(J80:J84))</f>
        <v/>
      </c>
      <c r="T80" s="759"/>
      <c r="U80" s="760"/>
    </row>
    <row r="81" spans="1:30" ht="24" customHeight="1" x14ac:dyDescent="0.15">
      <c r="B81" s="774"/>
      <c r="C81" s="777"/>
      <c r="D81" s="777"/>
      <c r="E81" s="777"/>
      <c r="F81" s="333"/>
      <c r="G81" s="781"/>
      <c r="H81" s="782"/>
      <c r="I81" s="333"/>
      <c r="J81" s="334"/>
      <c r="K81" s="335"/>
      <c r="L81" s="372" t="s">
        <v>247</v>
      </c>
      <c r="M81" s="335"/>
      <c r="N81" s="372" t="s">
        <v>254</v>
      </c>
      <c r="O81" s="335"/>
      <c r="P81" s="372" t="s">
        <v>247</v>
      </c>
      <c r="Q81" s="335"/>
      <c r="R81" s="372" t="s">
        <v>254</v>
      </c>
      <c r="S81" s="761"/>
      <c r="T81" s="762"/>
      <c r="U81" s="763"/>
    </row>
    <row r="82" spans="1:30" ht="24" customHeight="1" x14ac:dyDescent="0.15">
      <c r="B82" s="774"/>
      <c r="C82" s="777"/>
      <c r="D82" s="777"/>
      <c r="E82" s="777"/>
      <c r="F82" s="333"/>
      <c r="G82" s="781"/>
      <c r="H82" s="782"/>
      <c r="I82" s="333"/>
      <c r="J82" s="334"/>
      <c r="K82" s="335"/>
      <c r="L82" s="372" t="s">
        <v>247</v>
      </c>
      <c r="M82" s="335"/>
      <c r="N82" s="372" t="s">
        <v>254</v>
      </c>
      <c r="O82" s="335"/>
      <c r="P82" s="372" t="s">
        <v>247</v>
      </c>
      <c r="Q82" s="335"/>
      <c r="R82" s="372" t="s">
        <v>254</v>
      </c>
      <c r="S82" s="761"/>
      <c r="T82" s="762"/>
      <c r="U82" s="763"/>
    </row>
    <row r="83" spans="1:30" ht="24" customHeight="1" x14ac:dyDescent="0.15">
      <c r="B83" s="774"/>
      <c r="C83" s="777"/>
      <c r="D83" s="777"/>
      <c r="E83" s="777"/>
      <c r="F83" s="333"/>
      <c r="G83" s="781"/>
      <c r="H83" s="782"/>
      <c r="I83" s="333"/>
      <c r="J83" s="334"/>
      <c r="K83" s="335"/>
      <c r="L83" s="372" t="s">
        <v>247</v>
      </c>
      <c r="M83" s="335"/>
      <c r="N83" s="372" t="s">
        <v>254</v>
      </c>
      <c r="O83" s="335"/>
      <c r="P83" s="372" t="s">
        <v>247</v>
      </c>
      <c r="Q83" s="335"/>
      <c r="R83" s="372" t="s">
        <v>254</v>
      </c>
      <c r="S83" s="761"/>
      <c r="T83" s="762"/>
      <c r="U83" s="763"/>
    </row>
    <row r="84" spans="1:30" ht="24" customHeight="1" thickBot="1" x14ac:dyDescent="0.2">
      <c r="B84" s="775"/>
      <c r="C84" s="778"/>
      <c r="D84" s="778"/>
      <c r="E84" s="778"/>
      <c r="F84" s="343" t="s">
        <v>261</v>
      </c>
      <c r="G84" s="338"/>
      <c r="H84" s="790" t="s">
        <v>268</v>
      </c>
      <c r="I84" s="791"/>
      <c r="J84" s="339"/>
      <c r="K84" s="755"/>
      <c r="L84" s="756"/>
      <c r="M84" s="756"/>
      <c r="N84" s="756"/>
      <c r="O84" s="756"/>
      <c r="P84" s="756"/>
      <c r="Q84" s="756"/>
      <c r="R84" s="757"/>
      <c r="S84" s="764"/>
      <c r="T84" s="765"/>
      <c r="U84" s="766"/>
    </row>
    <row r="85" spans="1:30" ht="24" customHeight="1" x14ac:dyDescent="0.15">
      <c r="B85" s="96" t="s">
        <v>123</v>
      </c>
      <c r="C85" s="86"/>
      <c r="D85" s="94"/>
      <c r="E85" s="94"/>
      <c r="F85" s="95"/>
      <c r="G85" s="94"/>
      <c r="H85" s="94"/>
    </row>
    <row r="86" spans="1:30" ht="16.5" customHeight="1" x14ac:dyDescent="0.15">
      <c r="B86" s="97" t="s">
        <v>297</v>
      </c>
      <c r="C86" s="86"/>
      <c r="D86" s="108"/>
      <c r="E86" s="90"/>
      <c r="F86" s="93"/>
      <c r="G86" s="93"/>
      <c r="H86" s="93"/>
    </row>
    <row r="87" spans="1:30" ht="16.5" customHeight="1" x14ac:dyDescent="0.15">
      <c r="B87" s="93" t="s">
        <v>269</v>
      </c>
      <c r="C87" s="86"/>
      <c r="D87" s="108"/>
      <c r="E87" s="86"/>
      <c r="F87" s="86"/>
      <c r="G87" s="93"/>
      <c r="H87" s="93"/>
    </row>
    <row r="88" spans="1:30" ht="16.5" customHeight="1" x14ac:dyDescent="0.15">
      <c r="B88" s="93"/>
      <c r="C88" s="86"/>
      <c r="D88" s="108"/>
      <c r="E88" s="90"/>
      <c r="F88" s="93"/>
      <c r="G88" s="93"/>
      <c r="H88" s="93"/>
    </row>
    <row r="89" spans="1:30" s="86" customFormat="1" ht="20.25" customHeight="1" x14ac:dyDescent="0.15">
      <c r="A89" s="108"/>
      <c r="B89" s="108"/>
      <c r="C89" s="86" t="s">
        <v>115</v>
      </c>
      <c r="G89" s="87"/>
      <c r="H89" s="87"/>
      <c r="I89" s="108"/>
      <c r="J89" s="108"/>
      <c r="K89" s="108"/>
      <c r="L89" s="108"/>
      <c r="M89" s="108"/>
      <c r="N89" s="108"/>
      <c r="O89" s="108"/>
      <c r="P89" s="108"/>
      <c r="Q89" s="108"/>
      <c r="R89" s="108"/>
      <c r="S89" s="108"/>
      <c r="T89" s="162" t="s">
        <v>270</v>
      </c>
      <c r="U89" s="222" t="str">
        <f>IF(SUM(S65:U84)=0,"",U60+1)</f>
        <v/>
      </c>
      <c r="W89" s="108"/>
      <c r="X89" s="108"/>
      <c r="Y89" s="108"/>
      <c r="Z89" s="299"/>
      <c r="AA89" s="299"/>
      <c r="AB89" s="299"/>
      <c r="AC89" s="299"/>
      <c r="AD89" s="299"/>
    </row>
    <row r="90" spans="1:30" s="86" customFormat="1" ht="27.75" x14ac:dyDescent="0.15">
      <c r="A90" s="108"/>
      <c r="B90" s="753" t="s">
        <v>116</v>
      </c>
      <c r="C90" s="753"/>
      <c r="D90" s="753"/>
      <c r="E90" s="753"/>
      <c r="F90" s="753"/>
      <c r="G90" s="753"/>
      <c r="H90" s="753"/>
      <c r="I90" s="753"/>
      <c r="J90" s="754" t="s">
        <v>429</v>
      </c>
      <c r="K90" s="754"/>
      <c r="L90" s="754"/>
      <c r="M90" s="754"/>
      <c r="N90" s="754"/>
      <c r="O90" s="754"/>
      <c r="P90" s="754"/>
      <c r="Q90" s="754"/>
      <c r="R90" s="754"/>
      <c r="S90" s="754"/>
      <c r="T90" s="754"/>
      <c r="U90" s="754"/>
      <c r="W90" s="108"/>
      <c r="X90" s="108"/>
      <c r="Y90" s="108"/>
      <c r="Z90" s="299"/>
      <c r="AA90" s="299"/>
      <c r="AB90" s="299"/>
      <c r="AC90" s="299"/>
      <c r="AD90" s="299"/>
    </row>
    <row r="91" spans="1:30" ht="21.75" thickBot="1" x14ac:dyDescent="0.2">
      <c r="D91" s="221" t="s">
        <v>257</v>
      </c>
      <c r="E91" s="785"/>
      <c r="F91" s="785"/>
      <c r="G91" s="89" t="s">
        <v>258</v>
      </c>
      <c r="H91" s="88"/>
      <c r="L91" s="217" t="s">
        <v>260</v>
      </c>
      <c r="M91" s="342"/>
      <c r="N91" s="93" t="s">
        <v>247</v>
      </c>
      <c r="O91" s="342"/>
      <c r="P91" s="93" t="s">
        <v>254</v>
      </c>
      <c r="Q91" s="93" t="s">
        <v>218</v>
      </c>
      <c r="R91" s="342"/>
      <c r="S91" s="93" t="s">
        <v>247</v>
      </c>
      <c r="T91" s="342"/>
      <c r="U91" s="93" t="s">
        <v>259</v>
      </c>
    </row>
    <row r="92" spans="1:30" ht="18" customHeight="1" x14ac:dyDescent="0.15">
      <c r="B92" s="773" t="s">
        <v>256</v>
      </c>
      <c r="C92" s="786" t="s">
        <v>253</v>
      </c>
      <c r="D92" s="218" t="s">
        <v>266</v>
      </c>
      <c r="E92" s="218" t="s">
        <v>251</v>
      </c>
      <c r="F92" s="788" t="s">
        <v>117</v>
      </c>
      <c r="G92" s="706" t="s">
        <v>118</v>
      </c>
      <c r="H92" s="707"/>
      <c r="I92" s="91" t="s">
        <v>119</v>
      </c>
      <c r="J92" s="91" t="s">
        <v>264</v>
      </c>
      <c r="K92" s="706" t="s">
        <v>120</v>
      </c>
      <c r="L92" s="767"/>
      <c r="M92" s="767"/>
      <c r="N92" s="707"/>
      <c r="O92" s="706" t="s">
        <v>255</v>
      </c>
      <c r="P92" s="767"/>
      <c r="Q92" s="767"/>
      <c r="R92" s="707"/>
      <c r="S92" s="706" t="s">
        <v>262</v>
      </c>
      <c r="T92" s="767"/>
      <c r="U92" s="768"/>
    </row>
    <row r="93" spans="1:30" ht="18" customHeight="1" thickBot="1" x14ac:dyDescent="0.2">
      <c r="B93" s="775"/>
      <c r="C93" s="787"/>
      <c r="D93" s="219" t="s">
        <v>250</v>
      </c>
      <c r="E93" s="219" t="s">
        <v>252</v>
      </c>
      <c r="F93" s="789"/>
      <c r="G93" s="769"/>
      <c r="H93" s="771"/>
      <c r="I93" s="92" t="s">
        <v>121</v>
      </c>
      <c r="J93" s="92" t="s">
        <v>265</v>
      </c>
      <c r="K93" s="769"/>
      <c r="L93" s="770"/>
      <c r="M93" s="770"/>
      <c r="N93" s="771"/>
      <c r="O93" s="769"/>
      <c r="P93" s="770"/>
      <c r="Q93" s="770"/>
      <c r="R93" s="771"/>
      <c r="S93" s="769" t="s">
        <v>263</v>
      </c>
      <c r="T93" s="770"/>
      <c r="U93" s="772"/>
    </row>
    <row r="94" spans="1:30" ht="24" customHeight="1" x14ac:dyDescent="0.15">
      <c r="B94" s="773">
        <v>1</v>
      </c>
      <c r="C94" s="776"/>
      <c r="D94" s="776"/>
      <c r="E94" s="776"/>
      <c r="F94" s="330"/>
      <c r="G94" s="779"/>
      <c r="H94" s="780"/>
      <c r="I94" s="330"/>
      <c r="J94" s="331"/>
      <c r="K94" s="332"/>
      <c r="L94" s="371" t="s">
        <v>247</v>
      </c>
      <c r="M94" s="332"/>
      <c r="N94" s="371" t="s">
        <v>254</v>
      </c>
      <c r="O94" s="332"/>
      <c r="P94" s="371" t="s">
        <v>247</v>
      </c>
      <c r="Q94" s="332"/>
      <c r="R94" s="371" t="s">
        <v>254</v>
      </c>
      <c r="S94" s="758" t="str">
        <f>IF(SUM(J94:J98)=0,"",SUM(J94:J98))</f>
        <v/>
      </c>
      <c r="T94" s="759"/>
      <c r="U94" s="760"/>
    </row>
    <row r="95" spans="1:30" ht="24" customHeight="1" x14ac:dyDescent="0.15">
      <c r="B95" s="774"/>
      <c r="C95" s="777"/>
      <c r="D95" s="777"/>
      <c r="E95" s="777"/>
      <c r="F95" s="333"/>
      <c r="G95" s="781"/>
      <c r="H95" s="782"/>
      <c r="I95" s="333"/>
      <c r="J95" s="334"/>
      <c r="K95" s="335"/>
      <c r="L95" s="372" t="s">
        <v>247</v>
      </c>
      <c r="M95" s="335"/>
      <c r="N95" s="372" t="s">
        <v>254</v>
      </c>
      <c r="O95" s="335"/>
      <c r="P95" s="372" t="s">
        <v>247</v>
      </c>
      <c r="Q95" s="335"/>
      <c r="R95" s="372" t="s">
        <v>254</v>
      </c>
      <c r="S95" s="761"/>
      <c r="T95" s="762"/>
      <c r="U95" s="763"/>
    </row>
    <row r="96" spans="1:30" ht="23.25" customHeight="1" x14ac:dyDescent="0.15">
      <c r="B96" s="774"/>
      <c r="C96" s="777"/>
      <c r="D96" s="777"/>
      <c r="E96" s="777"/>
      <c r="F96" s="333"/>
      <c r="G96" s="781"/>
      <c r="H96" s="782"/>
      <c r="I96" s="333"/>
      <c r="J96" s="334"/>
      <c r="K96" s="335"/>
      <c r="L96" s="372" t="s">
        <v>247</v>
      </c>
      <c r="M96" s="335"/>
      <c r="N96" s="372" t="s">
        <v>254</v>
      </c>
      <c r="O96" s="335"/>
      <c r="P96" s="372" t="s">
        <v>247</v>
      </c>
      <c r="Q96" s="335"/>
      <c r="R96" s="372" t="s">
        <v>254</v>
      </c>
      <c r="S96" s="761"/>
      <c r="T96" s="762"/>
      <c r="U96" s="763"/>
    </row>
    <row r="97" spans="2:21" ht="24" customHeight="1" x14ac:dyDescent="0.15">
      <c r="B97" s="774"/>
      <c r="C97" s="777"/>
      <c r="D97" s="777"/>
      <c r="E97" s="777"/>
      <c r="F97" s="333"/>
      <c r="G97" s="781"/>
      <c r="H97" s="782"/>
      <c r="I97" s="333"/>
      <c r="J97" s="334"/>
      <c r="K97" s="335"/>
      <c r="L97" s="372" t="s">
        <v>247</v>
      </c>
      <c r="M97" s="335"/>
      <c r="N97" s="372" t="s">
        <v>254</v>
      </c>
      <c r="O97" s="335"/>
      <c r="P97" s="372" t="s">
        <v>247</v>
      </c>
      <c r="Q97" s="335"/>
      <c r="R97" s="372" t="s">
        <v>254</v>
      </c>
      <c r="S97" s="761"/>
      <c r="T97" s="762"/>
      <c r="U97" s="763"/>
    </row>
    <row r="98" spans="2:21" ht="24" customHeight="1" thickBot="1" x14ac:dyDescent="0.2">
      <c r="B98" s="775"/>
      <c r="C98" s="778"/>
      <c r="D98" s="778"/>
      <c r="E98" s="778"/>
      <c r="F98" s="343" t="s">
        <v>261</v>
      </c>
      <c r="G98" s="338"/>
      <c r="H98" s="790" t="s">
        <v>268</v>
      </c>
      <c r="I98" s="791"/>
      <c r="J98" s="339"/>
      <c r="K98" s="755"/>
      <c r="L98" s="756"/>
      <c r="M98" s="756"/>
      <c r="N98" s="756"/>
      <c r="O98" s="756"/>
      <c r="P98" s="756"/>
      <c r="Q98" s="756"/>
      <c r="R98" s="757"/>
      <c r="S98" s="764"/>
      <c r="T98" s="765"/>
      <c r="U98" s="766"/>
    </row>
    <row r="99" spans="2:21" ht="24" customHeight="1" x14ac:dyDescent="0.15">
      <c r="B99" s="773">
        <v>2</v>
      </c>
      <c r="C99" s="776"/>
      <c r="D99" s="776"/>
      <c r="E99" s="776"/>
      <c r="F99" s="330"/>
      <c r="G99" s="779"/>
      <c r="H99" s="780"/>
      <c r="I99" s="330"/>
      <c r="J99" s="331"/>
      <c r="K99" s="332"/>
      <c r="L99" s="371" t="s">
        <v>247</v>
      </c>
      <c r="M99" s="332"/>
      <c r="N99" s="371" t="s">
        <v>254</v>
      </c>
      <c r="O99" s="332"/>
      <c r="P99" s="371" t="s">
        <v>247</v>
      </c>
      <c r="Q99" s="332"/>
      <c r="R99" s="371" t="s">
        <v>254</v>
      </c>
      <c r="S99" s="758" t="str">
        <f>IF(SUM(J99:J103)=0,"",SUM(J99:J103))</f>
        <v/>
      </c>
      <c r="T99" s="759"/>
      <c r="U99" s="760"/>
    </row>
    <row r="100" spans="2:21" ht="24" customHeight="1" x14ac:dyDescent="0.15">
      <c r="B100" s="774"/>
      <c r="C100" s="777"/>
      <c r="D100" s="777"/>
      <c r="E100" s="777"/>
      <c r="F100" s="333"/>
      <c r="G100" s="781"/>
      <c r="H100" s="782"/>
      <c r="I100" s="333"/>
      <c r="J100" s="334"/>
      <c r="K100" s="335"/>
      <c r="L100" s="372" t="s">
        <v>247</v>
      </c>
      <c r="M100" s="335"/>
      <c r="N100" s="372" t="s">
        <v>254</v>
      </c>
      <c r="O100" s="335"/>
      <c r="P100" s="372" t="s">
        <v>247</v>
      </c>
      <c r="Q100" s="335"/>
      <c r="R100" s="372" t="s">
        <v>254</v>
      </c>
      <c r="S100" s="761"/>
      <c r="T100" s="762"/>
      <c r="U100" s="763"/>
    </row>
    <row r="101" spans="2:21" ht="24" customHeight="1" x14ac:dyDescent="0.15">
      <c r="B101" s="774"/>
      <c r="C101" s="777"/>
      <c r="D101" s="777"/>
      <c r="E101" s="777"/>
      <c r="F101" s="333"/>
      <c r="G101" s="781"/>
      <c r="H101" s="782"/>
      <c r="I101" s="333"/>
      <c r="J101" s="334"/>
      <c r="K101" s="335"/>
      <c r="L101" s="372" t="s">
        <v>247</v>
      </c>
      <c r="M101" s="335"/>
      <c r="N101" s="372" t="s">
        <v>254</v>
      </c>
      <c r="O101" s="335"/>
      <c r="P101" s="372" t="s">
        <v>247</v>
      </c>
      <c r="Q101" s="335"/>
      <c r="R101" s="372" t="s">
        <v>254</v>
      </c>
      <c r="S101" s="761"/>
      <c r="T101" s="762"/>
      <c r="U101" s="763"/>
    </row>
    <row r="102" spans="2:21" ht="24" customHeight="1" x14ac:dyDescent="0.15">
      <c r="B102" s="774"/>
      <c r="C102" s="777"/>
      <c r="D102" s="777"/>
      <c r="E102" s="777"/>
      <c r="F102" s="333"/>
      <c r="G102" s="781"/>
      <c r="H102" s="782"/>
      <c r="I102" s="333"/>
      <c r="J102" s="334"/>
      <c r="K102" s="335"/>
      <c r="L102" s="372" t="s">
        <v>247</v>
      </c>
      <c r="M102" s="335"/>
      <c r="N102" s="372" t="s">
        <v>254</v>
      </c>
      <c r="O102" s="335"/>
      <c r="P102" s="372" t="s">
        <v>247</v>
      </c>
      <c r="Q102" s="335"/>
      <c r="R102" s="372" t="s">
        <v>254</v>
      </c>
      <c r="S102" s="761"/>
      <c r="T102" s="762"/>
      <c r="U102" s="763"/>
    </row>
    <row r="103" spans="2:21" ht="24" customHeight="1" thickBot="1" x14ac:dyDescent="0.2">
      <c r="B103" s="775"/>
      <c r="C103" s="778"/>
      <c r="D103" s="778"/>
      <c r="E103" s="778"/>
      <c r="F103" s="343" t="s">
        <v>261</v>
      </c>
      <c r="G103" s="338"/>
      <c r="H103" s="790" t="s">
        <v>268</v>
      </c>
      <c r="I103" s="791"/>
      <c r="J103" s="339"/>
      <c r="K103" s="755"/>
      <c r="L103" s="756"/>
      <c r="M103" s="756"/>
      <c r="N103" s="756"/>
      <c r="O103" s="756"/>
      <c r="P103" s="756"/>
      <c r="Q103" s="756"/>
      <c r="R103" s="757"/>
      <c r="S103" s="764"/>
      <c r="T103" s="765"/>
      <c r="U103" s="766"/>
    </row>
    <row r="104" spans="2:21" ht="24" customHeight="1" x14ac:dyDescent="0.15">
      <c r="B104" s="773">
        <v>3</v>
      </c>
      <c r="C104" s="776"/>
      <c r="D104" s="776"/>
      <c r="E104" s="776"/>
      <c r="F104" s="330"/>
      <c r="G104" s="779"/>
      <c r="H104" s="780"/>
      <c r="I104" s="330"/>
      <c r="J104" s="331"/>
      <c r="K104" s="332"/>
      <c r="L104" s="371" t="s">
        <v>247</v>
      </c>
      <c r="M104" s="332"/>
      <c r="N104" s="371" t="s">
        <v>254</v>
      </c>
      <c r="O104" s="332"/>
      <c r="P104" s="371" t="s">
        <v>247</v>
      </c>
      <c r="Q104" s="332"/>
      <c r="R104" s="371" t="s">
        <v>254</v>
      </c>
      <c r="S104" s="758" t="str">
        <f>IF(SUM(J104:J108)=0,"",SUM(J104:J108))</f>
        <v/>
      </c>
      <c r="T104" s="759"/>
      <c r="U104" s="760"/>
    </row>
    <row r="105" spans="2:21" ht="24" customHeight="1" x14ac:dyDescent="0.15">
      <c r="B105" s="774"/>
      <c r="C105" s="777"/>
      <c r="D105" s="777"/>
      <c r="E105" s="777"/>
      <c r="F105" s="333"/>
      <c r="G105" s="781"/>
      <c r="H105" s="782"/>
      <c r="I105" s="333"/>
      <c r="J105" s="334"/>
      <c r="K105" s="335"/>
      <c r="L105" s="372" t="s">
        <v>247</v>
      </c>
      <c r="M105" s="335"/>
      <c r="N105" s="372" t="s">
        <v>254</v>
      </c>
      <c r="O105" s="335"/>
      <c r="P105" s="372" t="s">
        <v>247</v>
      </c>
      <c r="Q105" s="335"/>
      <c r="R105" s="372" t="s">
        <v>254</v>
      </c>
      <c r="S105" s="761"/>
      <c r="T105" s="762"/>
      <c r="U105" s="763"/>
    </row>
    <row r="106" spans="2:21" ht="24" customHeight="1" x14ac:dyDescent="0.15">
      <c r="B106" s="774"/>
      <c r="C106" s="777"/>
      <c r="D106" s="777"/>
      <c r="E106" s="777"/>
      <c r="F106" s="333"/>
      <c r="G106" s="781"/>
      <c r="H106" s="782"/>
      <c r="I106" s="333"/>
      <c r="J106" s="334"/>
      <c r="K106" s="335"/>
      <c r="L106" s="372" t="s">
        <v>247</v>
      </c>
      <c r="M106" s="335"/>
      <c r="N106" s="372" t="s">
        <v>254</v>
      </c>
      <c r="O106" s="335"/>
      <c r="P106" s="372" t="s">
        <v>247</v>
      </c>
      <c r="Q106" s="335"/>
      <c r="R106" s="372" t="s">
        <v>254</v>
      </c>
      <c r="S106" s="761"/>
      <c r="T106" s="762"/>
      <c r="U106" s="763"/>
    </row>
    <row r="107" spans="2:21" ht="24" customHeight="1" x14ac:dyDescent="0.15">
      <c r="B107" s="774"/>
      <c r="C107" s="777"/>
      <c r="D107" s="777"/>
      <c r="E107" s="777"/>
      <c r="F107" s="333"/>
      <c r="G107" s="781"/>
      <c r="H107" s="782"/>
      <c r="I107" s="333"/>
      <c r="J107" s="334"/>
      <c r="K107" s="335"/>
      <c r="L107" s="372" t="s">
        <v>247</v>
      </c>
      <c r="M107" s="335"/>
      <c r="N107" s="372" t="s">
        <v>254</v>
      </c>
      <c r="O107" s="335"/>
      <c r="P107" s="372" t="s">
        <v>247</v>
      </c>
      <c r="Q107" s="335"/>
      <c r="R107" s="372" t="s">
        <v>254</v>
      </c>
      <c r="S107" s="761"/>
      <c r="T107" s="762"/>
      <c r="U107" s="763"/>
    </row>
    <row r="108" spans="2:21" ht="24" customHeight="1" thickBot="1" x14ac:dyDescent="0.2">
      <c r="B108" s="775"/>
      <c r="C108" s="778"/>
      <c r="D108" s="778"/>
      <c r="E108" s="778"/>
      <c r="F108" s="343" t="s">
        <v>261</v>
      </c>
      <c r="G108" s="338"/>
      <c r="H108" s="790" t="s">
        <v>268</v>
      </c>
      <c r="I108" s="791"/>
      <c r="J108" s="339"/>
      <c r="K108" s="755"/>
      <c r="L108" s="756"/>
      <c r="M108" s="756"/>
      <c r="N108" s="756"/>
      <c r="O108" s="756"/>
      <c r="P108" s="756"/>
      <c r="Q108" s="756"/>
      <c r="R108" s="757"/>
      <c r="S108" s="764"/>
      <c r="T108" s="765"/>
      <c r="U108" s="766"/>
    </row>
    <row r="109" spans="2:21" ht="24" customHeight="1" x14ac:dyDescent="0.15">
      <c r="B109" s="773">
        <v>4</v>
      </c>
      <c r="C109" s="776"/>
      <c r="D109" s="776"/>
      <c r="E109" s="776"/>
      <c r="F109" s="330"/>
      <c r="G109" s="779"/>
      <c r="H109" s="780"/>
      <c r="I109" s="330"/>
      <c r="J109" s="331"/>
      <c r="K109" s="332"/>
      <c r="L109" s="371" t="s">
        <v>247</v>
      </c>
      <c r="M109" s="332"/>
      <c r="N109" s="371" t="s">
        <v>254</v>
      </c>
      <c r="O109" s="332"/>
      <c r="P109" s="371" t="s">
        <v>247</v>
      </c>
      <c r="Q109" s="332"/>
      <c r="R109" s="371" t="s">
        <v>254</v>
      </c>
      <c r="S109" s="758" t="str">
        <f>IF(SUM(J109:J113)=0,"",SUM(J109:J113))</f>
        <v/>
      </c>
      <c r="T109" s="759"/>
      <c r="U109" s="760"/>
    </row>
    <row r="110" spans="2:21" ht="24" customHeight="1" x14ac:dyDescent="0.15">
      <c r="B110" s="774"/>
      <c r="C110" s="777"/>
      <c r="D110" s="777"/>
      <c r="E110" s="777"/>
      <c r="F110" s="333"/>
      <c r="G110" s="781"/>
      <c r="H110" s="782"/>
      <c r="I110" s="333"/>
      <c r="J110" s="334"/>
      <c r="K110" s="335"/>
      <c r="L110" s="372" t="s">
        <v>247</v>
      </c>
      <c r="M110" s="335"/>
      <c r="N110" s="372" t="s">
        <v>254</v>
      </c>
      <c r="O110" s="335"/>
      <c r="P110" s="372" t="s">
        <v>247</v>
      </c>
      <c r="Q110" s="335"/>
      <c r="R110" s="372" t="s">
        <v>254</v>
      </c>
      <c r="S110" s="761"/>
      <c r="T110" s="762"/>
      <c r="U110" s="763"/>
    </row>
    <row r="111" spans="2:21" ht="24" customHeight="1" x14ac:dyDescent="0.15">
      <c r="B111" s="774"/>
      <c r="C111" s="777"/>
      <c r="D111" s="777"/>
      <c r="E111" s="777"/>
      <c r="F111" s="333"/>
      <c r="G111" s="781"/>
      <c r="H111" s="782"/>
      <c r="I111" s="333"/>
      <c r="J111" s="334"/>
      <c r="K111" s="335"/>
      <c r="L111" s="372" t="s">
        <v>247</v>
      </c>
      <c r="M111" s="335"/>
      <c r="N111" s="372" t="s">
        <v>254</v>
      </c>
      <c r="O111" s="335"/>
      <c r="P111" s="372" t="s">
        <v>247</v>
      </c>
      <c r="Q111" s="335"/>
      <c r="R111" s="372" t="s">
        <v>254</v>
      </c>
      <c r="S111" s="761"/>
      <c r="T111" s="762"/>
      <c r="U111" s="763"/>
    </row>
    <row r="112" spans="2:21" ht="24" customHeight="1" x14ac:dyDescent="0.15">
      <c r="B112" s="774"/>
      <c r="C112" s="777"/>
      <c r="D112" s="777"/>
      <c r="E112" s="777"/>
      <c r="F112" s="333"/>
      <c r="G112" s="781"/>
      <c r="H112" s="782"/>
      <c r="I112" s="333"/>
      <c r="J112" s="334"/>
      <c r="K112" s="335"/>
      <c r="L112" s="372" t="s">
        <v>247</v>
      </c>
      <c r="M112" s="335"/>
      <c r="N112" s="372" t="s">
        <v>254</v>
      </c>
      <c r="O112" s="335"/>
      <c r="P112" s="372" t="s">
        <v>247</v>
      </c>
      <c r="Q112" s="335"/>
      <c r="R112" s="372" t="s">
        <v>254</v>
      </c>
      <c r="S112" s="761"/>
      <c r="T112" s="762"/>
      <c r="U112" s="763"/>
    </row>
    <row r="113" spans="1:30" ht="24" customHeight="1" thickBot="1" x14ac:dyDescent="0.2">
      <c r="B113" s="775"/>
      <c r="C113" s="778"/>
      <c r="D113" s="778"/>
      <c r="E113" s="778"/>
      <c r="F113" s="343" t="s">
        <v>261</v>
      </c>
      <c r="G113" s="338"/>
      <c r="H113" s="790" t="s">
        <v>268</v>
      </c>
      <c r="I113" s="791"/>
      <c r="J113" s="339"/>
      <c r="K113" s="755"/>
      <c r="L113" s="756"/>
      <c r="M113" s="756"/>
      <c r="N113" s="756"/>
      <c r="O113" s="756"/>
      <c r="P113" s="756"/>
      <c r="Q113" s="756"/>
      <c r="R113" s="757"/>
      <c r="S113" s="764"/>
      <c r="T113" s="765"/>
      <c r="U113" s="766"/>
    </row>
    <row r="114" spans="1:30" ht="24" customHeight="1" x14ac:dyDescent="0.15">
      <c r="B114" s="96" t="s">
        <v>123</v>
      </c>
      <c r="C114" s="86"/>
      <c r="D114" s="94"/>
      <c r="E114" s="94"/>
      <c r="F114" s="95"/>
      <c r="G114" s="94"/>
      <c r="H114" s="94"/>
    </row>
    <row r="115" spans="1:30" ht="16.5" customHeight="1" x14ac:dyDescent="0.15">
      <c r="B115" s="97" t="s">
        <v>297</v>
      </c>
      <c r="C115" s="86"/>
      <c r="D115" s="108"/>
      <c r="E115" s="90"/>
      <c r="F115" s="93"/>
      <c r="G115" s="93"/>
      <c r="H115" s="93"/>
    </row>
    <row r="116" spans="1:30" ht="16.5" customHeight="1" x14ac:dyDescent="0.15">
      <c r="B116" s="93" t="s">
        <v>269</v>
      </c>
      <c r="C116" s="86"/>
      <c r="D116" s="108"/>
      <c r="E116" s="86"/>
      <c r="F116" s="86"/>
      <c r="G116" s="93"/>
      <c r="H116" s="93"/>
    </row>
    <row r="117" spans="1:30" ht="16.5" customHeight="1" x14ac:dyDescent="0.15">
      <c r="B117" s="93"/>
      <c r="C117" s="86"/>
      <c r="D117" s="108"/>
      <c r="E117" s="90"/>
      <c r="F117" s="93"/>
      <c r="G117" s="93"/>
      <c r="H117" s="93"/>
    </row>
    <row r="118" spans="1:30" s="86" customFormat="1" ht="20.25" customHeight="1" x14ac:dyDescent="0.15">
      <c r="A118" s="108"/>
      <c r="B118" s="108"/>
      <c r="C118" s="86" t="s">
        <v>115</v>
      </c>
      <c r="G118" s="87"/>
      <c r="H118" s="87"/>
      <c r="I118" s="108"/>
      <c r="J118" s="108"/>
      <c r="K118" s="108"/>
      <c r="L118" s="108"/>
      <c r="M118" s="108"/>
      <c r="N118" s="108"/>
      <c r="O118" s="108"/>
      <c r="P118" s="108"/>
      <c r="Q118" s="108"/>
      <c r="R118" s="108"/>
      <c r="S118" s="108"/>
      <c r="T118" s="162" t="s">
        <v>270</v>
      </c>
      <c r="U118" s="222" t="str">
        <f>IF(SUM(S94:U113)=0,"",U89+1)</f>
        <v/>
      </c>
      <c r="W118" s="108"/>
      <c r="X118" s="108"/>
      <c r="Y118" s="108"/>
      <c r="Z118" s="299"/>
      <c r="AA118" s="299"/>
      <c r="AB118" s="299"/>
      <c r="AC118" s="299"/>
      <c r="AD118" s="299"/>
    </row>
    <row r="119" spans="1:30" s="86" customFormat="1" ht="27.75" x14ac:dyDescent="0.15">
      <c r="A119" s="108"/>
      <c r="B119" s="753" t="s">
        <v>116</v>
      </c>
      <c r="C119" s="753"/>
      <c r="D119" s="753"/>
      <c r="E119" s="753"/>
      <c r="F119" s="753"/>
      <c r="G119" s="753"/>
      <c r="H119" s="753"/>
      <c r="I119" s="753"/>
      <c r="J119" s="754" t="s">
        <v>429</v>
      </c>
      <c r="K119" s="754"/>
      <c r="L119" s="754"/>
      <c r="M119" s="754"/>
      <c r="N119" s="754"/>
      <c r="O119" s="754"/>
      <c r="P119" s="754"/>
      <c r="Q119" s="754"/>
      <c r="R119" s="754"/>
      <c r="S119" s="754"/>
      <c r="T119" s="754"/>
      <c r="U119" s="754"/>
      <c r="W119" s="108"/>
      <c r="X119" s="108"/>
      <c r="Y119" s="108"/>
      <c r="Z119" s="299"/>
      <c r="AA119" s="299"/>
      <c r="AB119" s="299"/>
      <c r="AC119" s="299"/>
      <c r="AD119" s="299"/>
    </row>
    <row r="120" spans="1:30" ht="21.75" thickBot="1" x14ac:dyDescent="0.2">
      <c r="D120" s="221" t="s">
        <v>257</v>
      </c>
      <c r="E120" s="785"/>
      <c r="F120" s="785"/>
      <c r="G120" s="89" t="s">
        <v>258</v>
      </c>
      <c r="H120" s="88"/>
      <c r="L120" s="217" t="s">
        <v>260</v>
      </c>
      <c r="M120" s="342"/>
      <c r="N120" s="93" t="s">
        <v>247</v>
      </c>
      <c r="O120" s="342"/>
      <c r="P120" s="93" t="s">
        <v>254</v>
      </c>
      <c r="Q120" s="93" t="s">
        <v>218</v>
      </c>
      <c r="R120" s="342"/>
      <c r="S120" s="93" t="s">
        <v>247</v>
      </c>
      <c r="T120" s="342"/>
      <c r="U120" s="93" t="s">
        <v>259</v>
      </c>
    </row>
    <row r="121" spans="1:30" ht="18" customHeight="1" x14ac:dyDescent="0.15">
      <c r="B121" s="773" t="s">
        <v>256</v>
      </c>
      <c r="C121" s="786" t="s">
        <v>253</v>
      </c>
      <c r="D121" s="218" t="s">
        <v>266</v>
      </c>
      <c r="E121" s="218" t="s">
        <v>251</v>
      </c>
      <c r="F121" s="788" t="s">
        <v>117</v>
      </c>
      <c r="G121" s="706" t="s">
        <v>118</v>
      </c>
      <c r="H121" s="707"/>
      <c r="I121" s="91" t="s">
        <v>119</v>
      </c>
      <c r="J121" s="91" t="s">
        <v>264</v>
      </c>
      <c r="K121" s="706" t="s">
        <v>120</v>
      </c>
      <c r="L121" s="767"/>
      <c r="M121" s="767"/>
      <c r="N121" s="707"/>
      <c r="O121" s="706" t="s">
        <v>255</v>
      </c>
      <c r="P121" s="767"/>
      <c r="Q121" s="767"/>
      <c r="R121" s="707"/>
      <c r="S121" s="706" t="s">
        <v>262</v>
      </c>
      <c r="T121" s="767"/>
      <c r="U121" s="768"/>
    </row>
    <row r="122" spans="1:30" ht="18" customHeight="1" thickBot="1" x14ac:dyDescent="0.2">
      <c r="B122" s="775"/>
      <c r="C122" s="787"/>
      <c r="D122" s="219" t="s">
        <v>250</v>
      </c>
      <c r="E122" s="219" t="s">
        <v>252</v>
      </c>
      <c r="F122" s="789"/>
      <c r="G122" s="769"/>
      <c r="H122" s="771"/>
      <c r="I122" s="92" t="s">
        <v>121</v>
      </c>
      <c r="J122" s="92" t="s">
        <v>265</v>
      </c>
      <c r="K122" s="769"/>
      <c r="L122" s="770"/>
      <c r="M122" s="770"/>
      <c r="N122" s="771"/>
      <c r="O122" s="769"/>
      <c r="P122" s="770"/>
      <c r="Q122" s="770"/>
      <c r="R122" s="771"/>
      <c r="S122" s="769" t="s">
        <v>263</v>
      </c>
      <c r="T122" s="770"/>
      <c r="U122" s="772"/>
    </row>
    <row r="123" spans="1:30" ht="24" customHeight="1" x14ac:dyDescent="0.15">
      <c r="B123" s="773">
        <v>1</v>
      </c>
      <c r="C123" s="776"/>
      <c r="D123" s="776"/>
      <c r="E123" s="776"/>
      <c r="F123" s="330"/>
      <c r="G123" s="779"/>
      <c r="H123" s="780"/>
      <c r="I123" s="330"/>
      <c r="J123" s="331"/>
      <c r="K123" s="332"/>
      <c r="L123" s="375" t="s">
        <v>247</v>
      </c>
      <c r="M123" s="332"/>
      <c r="N123" s="375" t="s">
        <v>254</v>
      </c>
      <c r="O123" s="332"/>
      <c r="P123" s="375" t="s">
        <v>247</v>
      </c>
      <c r="Q123" s="332"/>
      <c r="R123" s="375" t="s">
        <v>254</v>
      </c>
      <c r="S123" s="758" t="str">
        <f>IF(SUM(J123:J127)=0,"",SUM(J123:J127))</f>
        <v/>
      </c>
      <c r="T123" s="759"/>
      <c r="U123" s="760"/>
    </row>
    <row r="124" spans="1:30" ht="24" customHeight="1" x14ac:dyDescent="0.15">
      <c r="B124" s="774"/>
      <c r="C124" s="777"/>
      <c r="D124" s="777"/>
      <c r="E124" s="777"/>
      <c r="F124" s="333"/>
      <c r="G124" s="781"/>
      <c r="H124" s="782"/>
      <c r="I124" s="333"/>
      <c r="J124" s="334"/>
      <c r="K124" s="335"/>
      <c r="L124" s="376" t="s">
        <v>247</v>
      </c>
      <c r="M124" s="335"/>
      <c r="N124" s="376" t="s">
        <v>254</v>
      </c>
      <c r="O124" s="335"/>
      <c r="P124" s="376" t="s">
        <v>247</v>
      </c>
      <c r="Q124" s="335"/>
      <c r="R124" s="376" t="s">
        <v>254</v>
      </c>
      <c r="S124" s="761"/>
      <c r="T124" s="762"/>
      <c r="U124" s="763"/>
    </row>
    <row r="125" spans="1:30" ht="23.25" customHeight="1" x14ac:dyDescent="0.15">
      <c r="B125" s="774"/>
      <c r="C125" s="777"/>
      <c r="D125" s="777"/>
      <c r="E125" s="777"/>
      <c r="F125" s="333"/>
      <c r="G125" s="781"/>
      <c r="H125" s="782"/>
      <c r="I125" s="333"/>
      <c r="J125" s="334"/>
      <c r="K125" s="335"/>
      <c r="L125" s="376" t="s">
        <v>247</v>
      </c>
      <c r="M125" s="335"/>
      <c r="N125" s="376" t="s">
        <v>254</v>
      </c>
      <c r="O125" s="335"/>
      <c r="P125" s="376" t="s">
        <v>247</v>
      </c>
      <c r="Q125" s="335"/>
      <c r="R125" s="376" t="s">
        <v>254</v>
      </c>
      <c r="S125" s="761"/>
      <c r="T125" s="762"/>
      <c r="U125" s="763"/>
    </row>
    <row r="126" spans="1:30" ht="24" customHeight="1" x14ac:dyDescent="0.15">
      <c r="B126" s="774"/>
      <c r="C126" s="777"/>
      <c r="D126" s="777"/>
      <c r="E126" s="777"/>
      <c r="F126" s="333"/>
      <c r="G126" s="781"/>
      <c r="H126" s="782"/>
      <c r="I126" s="333"/>
      <c r="J126" s="334"/>
      <c r="K126" s="335"/>
      <c r="L126" s="376" t="s">
        <v>247</v>
      </c>
      <c r="M126" s="335"/>
      <c r="N126" s="376" t="s">
        <v>254</v>
      </c>
      <c r="O126" s="335"/>
      <c r="P126" s="376" t="s">
        <v>247</v>
      </c>
      <c r="Q126" s="335"/>
      <c r="R126" s="376" t="s">
        <v>254</v>
      </c>
      <c r="S126" s="761"/>
      <c r="T126" s="762"/>
      <c r="U126" s="763"/>
    </row>
    <row r="127" spans="1:30" ht="24" customHeight="1" thickBot="1" x14ac:dyDescent="0.2">
      <c r="B127" s="775"/>
      <c r="C127" s="778"/>
      <c r="D127" s="778"/>
      <c r="E127" s="778"/>
      <c r="F127" s="341" t="s">
        <v>261</v>
      </c>
      <c r="G127" s="338"/>
      <c r="H127" s="783" t="s">
        <v>268</v>
      </c>
      <c r="I127" s="784"/>
      <c r="J127" s="339"/>
      <c r="K127" s="755"/>
      <c r="L127" s="756"/>
      <c r="M127" s="756"/>
      <c r="N127" s="756"/>
      <c r="O127" s="756"/>
      <c r="P127" s="756"/>
      <c r="Q127" s="756"/>
      <c r="R127" s="757"/>
      <c r="S127" s="764"/>
      <c r="T127" s="765"/>
      <c r="U127" s="766"/>
    </row>
    <row r="128" spans="1:30" ht="24" customHeight="1" x14ac:dyDescent="0.15">
      <c r="B128" s="773">
        <v>2</v>
      </c>
      <c r="C128" s="776"/>
      <c r="D128" s="776"/>
      <c r="E128" s="776"/>
      <c r="F128" s="330"/>
      <c r="G128" s="779"/>
      <c r="H128" s="780"/>
      <c r="I128" s="330"/>
      <c r="J128" s="331"/>
      <c r="K128" s="332"/>
      <c r="L128" s="375" t="s">
        <v>247</v>
      </c>
      <c r="M128" s="332"/>
      <c r="N128" s="375" t="s">
        <v>254</v>
      </c>
      <c r="O128" s="332"/>
      <c r="P128" s="375" t="s">
        <v>247</v>
      </c>
      <c r="Q128" s="332"/>
      <c r="R128" s="375" t="s">
        <v>254</v>
      </c>
      <c r="S128" s="758" t="str">
        <f>IF(SUM(J128:J132)=0,"",SUM(J128:J132))</f>
        <v/>
      </c>
      <c r="T128" s="759"/>
      <c r="U128" s="760"/>
    </row>
    <row r="129" spans="2:21" ht="24" customHeight="1" x14ac:dyDescent="0.15">
      <c r="B129" s="774"/>
      <c r="C129" s="777"/>
      <c r="D129" s="777"/>
      <c r="E129" s="777"/>
      <c r="F129" s="333"/>
      <c r="G129" s="781"/>
      <c r="H129" s="782"/>
      <c r="I129" s="333"/>
      <c r="J129" s="334"/>
      <c r="K129" s="335"/>
      <c r="L129" s="376" t="s">
        <v>247</v>
      </c>
      <c r="M129" s="335"/>
      <c r="N129" s="376" t="s">
        <v>254</v>
      </c>
      <c r="O129" s="335"/>
      <c r="P129" s="376" t="s">
        <v>247</v>
      </c>
      <c r="Q129" s="335"/>
      <c r="R129" s="376" t="s">
        <v>254</v>
      </c>
      <c r="S129" s="761"/>
      <c r="T129" s="762"/>
      <c r="U129" s="763"/>
    </row>
    <row r="130" spans="2:21" ht="24" customHeight="1" x14ac:dyDescent="0.15">
      <c r="B130" s="774"/>
      <c r="C130" s="777"/>
      <c r="D130" s="777"/>
      <c r="E130" s="777"/>
      <c r="F130" s="333"/>
      <c r="G130" s="781"/>
      <c r="H130" s="782"/>
      <c r="I130" s="333"/>
      <c r="J130" s="334"/>
      <c r="K130" s="335"/>
      <c r="L130" s="376" t="s">
        <v>247</v>
      </c>
      <c r="M130" s="335"/>
      <c r="N130" s="376" t="s">
        <v>254</v>
      </c>
      <c r="O130" s="335"/>
      <c r="P130" s="376" t="s">
        <v>247</v>
      </c>
      <c r="Q130" s="335"/>
      <c r="R130" s="376" t="s">
        <v>254</v>
      </c>
      <c r="S130" s="761"/>
      <c r="T130" s="762"/>
      <c r="U130" s="763"/>
    </row>
    <row r="131" spans="2:21" ht="24" customHeight="1" x14ac:dyDescent="0.15">
      <c r="B131" s="774"/>
      <c r="C131" s="777"/>
      <c r="D131" s="777"/>
      <c r="E131" s="777"/>
      <c r="F131" s="333"/>
      <c r="G131" s="781"/>
      <c r="H131" s="782"/>
      <c r="I131" s="333"/>
      <c r="J131" s="334"/>
      <c r="K131" s="335"/>
      <c r="L131" s="376" t="s">
        <v>247</v>
      </c>
      <c r="M131" s="335"/>
      <c r="N131" s="376" t="s">
        <v>254</v>
      </c>
      <c r="O131" s="335"/>
      <c r="P131" s="376" t="s">
        <v>247</v>
      </c>
      <c r="Q131" s="335"/>
      <c r="R131" s="376" t="s">
        <v>254</v>
      </c>
      <c r="S131" s="761"/>
      <c r="T131" s="762"/>
      <c r="U131" s="763"/>
    </row>
    <row r="132" spans="2:21" ht="24" customHeight="1" thickBot="1" x14ac:dyDescent="0.2">
      <c r="B132" s="775"/>
      <c r="C132" s="778"/>
      <c r="D132" s="778"/>
      <c r="E132" s="778"/>
      <c r="F132" s="341" t="s">
        <v>261</v>
      </c>
      <c r="G132" s="338"/>
      <c r="H132" s="783" t="s">
        <v>268</v>
      </c>
      <c r="I132" s="784"/>
      <c r="J132" s="339"/>
      <c r="K132" s="755"/>
      <c r="L132" s="756"/>
      <c r="M132" s="756"/>
      <c r="N132" s="756"/>
      <c r="O132" s="756"/>
      <c r="P132" s="756"/>
      <c r="Q132" s="756"/>
      <c r="R132" s="757"/>
      <c r="S132" s="764"/>
      <c r="T132" s="765"/>
      <c r="U132" s="766"/>
    </row>
    <row r="133" spans="2:21" ht="24" customHeight="1" x14ac:dyDescent="0.15">
      <c r="B133" s="773">
        <v>3</v>
      </c>
      <c r="C133" s="776"/>
      <c r="D133" s="776"/>
      <c r="E133" s="776"/>
      <c r="F133" s="330"/>
      <c r="G133" s="779"/>
      <c r="H133" s="780"/>
      <c r="I133" s="330"/>
      <c r="J133" s="331"/>
      <c r="K133" s="332"/>
      <c r="L133" s="375" t="s">
        <v>247</v>
      </c>
      <c r="M133" s="332"/>
      <c r="N133" s="375" t="s">
        <v>254</v>
      </c>
      <c r="O133" s="332"/>
      <c r="P133" s="375" t="s">
        <v>247</v>
      </c>
      <c r="Q133" s="332"/>
      <c r="R133" s="375" t="s">
        <v>254</v>
      </c>
      <c r="S133" s="758" t="str">
        <f>IF(SUM(J133:J137)=0,"",SUM(J133:J137))</f>
        <v/>
      </c>
      <c r="T133" s="759"/>
      <c r="U133" s="760"/>
    </row>
    <row r="134" spans="2:21" ht="24" customHeight="1" x14ac:dyDescent="0.15">
      <c r="B134" s="774"/>
      <c r="C134" s="777"/>
      <c r="D134" s="777"/>
      <c r="E134" s="777"/>
      <c r="F134" s="333"/>
      <c r="G134" s="781"/>
      <c r="H134" s="782"/>
      <c r="I134" s="333"/>
      <c r="J134" s="334"/>
      <c r="K134" s="335"/>
      <c r="L134" s="376" t="s">
        <v>247</v>
      </c>
      <c r="M134" s="335"/>
      <c r="N134" s="376" t="s">
        <v>254</v>
      </c>
      <c r="O134" s="335"/>
      <c r="P134" s="376" t="s">
        <v>247</v>
      </c>
      <c r="Q134" s="335"/>
      <c r="R134" s="376" t="s">
        <v>254</v>
      </c>
      <c r="S134" s="761"/>
      <c r="T134" s="762"/>
      <c r="U134" s="763"/>
    </row>
    <row r="135" spans="2:21" ht="24" customHeight="1" x14ac:dyDescent="0.15">
      <c r="B135" s="774"/>
      <c r="C135" s="777"/>
      <c r="D135" s="777"/>
      <c r="E135" s="777"/>
      <c r="F135" s="333"/>
      <c r="G135" s="781"/>
      <c r="H135" s="782"/>
      <c r="I135" s="333"/>
      <c r="J135" s="334"/>
      <c r="K135" s="335"/>
      <c r="L135" s="376" t="s">
        <v>247</v>
      </c>
      <c r="M135" s="335"/>
      <c r="N135" s="376" t="s">
        <v>254</v>
      </c>
      <c r="O135" s="335"/>
      <c r="P135" s="376" t="s">
        <v>247</v>
      </c>
      <c r="Q135" s="335"/>
      <c r="R135" s="376" t="s">
        <v>254</v>
      </c>
      <c r="S135" s="761"/>
      <c r="T135" s="762"/>
      <c r="U135" s="763"/>
    </row>
    <row r="136" spans="2:21" ht="24" customHeight="1" x14ac:dyDescent="0.15">
      <c r="B136" s="774"/>
      <c r="C136" s="777"/>
      <c r="D136" s="777"/>
      <c r="E136" s="777"/>
      <c r="F136" s="333"/>
      <c r="G136" s="781"/>
      <c r="H136" s="782"/>
      <c r="I136" s="333"/>
      <c r="J136" s="334"/>
      <c r="K136" s="335"/>
      <c r="L136" s="376" t="s">
        <v>247</v>
      </c>
      <c r="M136" s="335"/>
      <c r="N136" s="376" t="s">
        <v>254</v>
      </c>
      <c r="O136" s="335"/>
      <c r="P136" s="376" t="s">
        <v>247</v>
      </c>
      <c r="Q136" s="335"/>
      <c r="R136" s="376" t="s">
        <v>254</v>
      </c>
      <c r="S136" s="761"/>
      <c r="T136" s="762"/>
      <c r="U136" s="763"/>
    </row>
    <row r="137" spans="2:21" ht="24" customHeight="1" thickBot="1" x14ac:dyDescent="0.2">
      <c r="B137" s="775"/>
      <c r="C137" s="778"/>
      <c r="D137" s="778"/>
      <c r="E137" s="778"/>
      <c r="F137" s="341" t="s">
        <v>261</v>
      </c>
      <c r="G137" s="338"/>
      <c r="H137" s="783" t="s">
        <v>268</v>
      </c>
      <c r="I137" s="784"/>
      <c r="J137" s="339"/>
      <c r="K137" s="755"/>
      <c r="L137" s="756"/>
      <c r="M137" s="756"/>
      <c r="N137" s="756"/>
      <c r="O137" s="756"/>
      <c r="P137" s="756"/>
      <c r="Q137" s="756"/>
      <c r="R137" s="757"/>
      <c r="S137" s="764"/>
      <c r="T137" s="765"/>
      <c r="U137" s="766"/>
    </row>
    <row r="138" spans="2:21" ht="24" customHeight="1" x14ac:dyDescent="0.15">
      <c r="B138" s="773">
        <v>4</v>
      </c>
      <c r="C138" s="776"/>
      <c r="D138" s="776"/>
      <c r="E138" s="776"/>
      <c r="F138" s="330"/>
      <c r="G138" s="779"/>
      <c r="H138" s="780"/>
      <c r="I138" s="330"/>
      <c r="J138" s="331"/>
      <c r="K138" s="332"/>
      <c r="L138" s="375" t="s">
        <v>247</v>
      </c>
      <c r="M138" s="332"/>
      <c r="N138" s="375" t="s">
        <v>254</v>
      </c>
      <c r="O138" s="332"/>
      <c r="P138" s="375" t="s">
        <v>247</v>
      </c>
      <c r="Q138" s="332"/>
      <c r="R138" s="375" t="s">
        <v>254</v>
      </c>
      <c r="S138" s="758" t="str">
        <f>IF(SUM(J138:J142)=0,"",SUM(J138:J142))</f>
        <v/>
      </c>
      <c r="T138" s="759"/>
      <c r="U138" s="760"/>
    </row>
    <row r="139" spans="2:21" ht="24" customHeight="1" x14ac:dyDescent="0.15">
      <c r="B139" s="774"/>
      <c r="C139" s="777"/>
      <c r="D139" s="777"/>
      <c r="E139" s="777"/>
      <c r="F139" s="333"/>
      <c r="G139" s="781"/>
      <c r="H139" s="782"/>
      <c r="I139" s="333"/>
      <c r="J139" s="334"/>
      <c r="K139" s="335"/>
      <c r="L139" s="376" t="s">
        <v>247</v>
      </c>
      <c r="M139" s="335"/>
      <c r="N139" s="376" t="s">
        <v>254</v>
      </c>
      <c r="O139" s="335"/>
      <c r="P139" s="376" t="s">
        <v>247</v>
      </c>
      <c r="Q139" s="335"/>
      <c r="R139" s="376" t="s">
        <v>254</v>
      </c>
      <c r="S139" s="761"/>
      <c r="T139" s="762"/>
      <c r="U139" s="763"/>
    </row>
    <row r="140" spans="2:21" ht="24" customHeight="1" x14ac:dyDescent="0.15">
      <c r="B140" s="774"/>
      <c r="C140" s="777"/>
      <c r="D140" s="777"/>
      <c r="E140" s="777"/>
      <c r="F140" s="333"/>
      <c r="G140" s="781"/>
      <c r="H140" s="782"/>
      <c r="I140" s="333"/>
      <c r="J140" s="334"/>
      <c r="K140" s="335"/>
      <c r="L140" s="376" t="s">
        <v>247</v>
      </c>
      <c r="M140" s="335"/>
      <c r="N140" s="376" t="s">
        <v>254</v>
      </c>
      <c r="O140" s="335"/>
      <c r="P140" s="376" t="s">
        <v>247</v>
      </c>
      <c r="Q140" s="335"/>
      <c r="R140" s="376" t="s">
        <v>254</v>
      </c>
      <c r="S140" s="761"/>
      <c r="T140" s="762"/>
      <c r="U140" s="763"/>
    </row>
    <row r="141" spans="2:21" ht="24" customHeight="1" x14ac:dyDescent="0.15">
      <c r="B141" s="774"/>
      <c r="C141" s="777"/>
      <c r="D141" s="777"/>
      <c r="E141" s="777"/>
      <c r="F141" s="333"/>
      <c r="G141" s="781"/>
      <c r="H141" s="782"/>
      <c r="I141" s="333"/>
      <c r="J141" s="334"/>
      <c r="K141" s="335"/>
      <c r="L141" s="376" t="s">
        <v>247</v>
      </c>
      <c r="M141" s="335"/>
      <c r="N141" s="376" t="s">
        <v>254</v>
      </c>
      <c r="O141" s="335"/>
      <c r="P141" s="376" t="s">
        <v>247</v>
      </c>
      <c r="Q141" s="335"/>
      <c r="R141" s="376" t="s">
        <v>254</v>
      </c>
      <c r="S141" s="761"/>
      <c r="T141" s="762"/>
      <c r="U141" s="763"/>
    </row>
    <row r="142" spans="2:21" ht="24" customHeight="1" thickBot="1" x14ac:dyDescent="0.2">
      <c r="B142" s="775"/>
      <c r="C142" s="778"/>
      <c r="D142" s="778"/>
      <c r="E142" s="778"/>
      <c r="F142" s="341" t="s">
        <v>261</v>
      </c>
      <c r="G142" s="338"/>
      <c r="H142" s="783" t="s">
        <v>268</v>
      </c>
      <c r="I142" s="784"/>
      <c r="J142" s="339"/>
      <c r="K142" s="755"/>
      <c r="L142" s="756"/>
      <c r="M142" s="756"/>
      <c r="N142" s="756"/>
      <c r="O142" s="756"/>
      <c r="P142" s="756"/>
      <c r="Q142" s="756"/>
      <c r="R142" s="757"/>
      <c r="S142" s="764"/>
      <c r="T142" s="765"/>
      <c r="U142" s="766"/>
    </row>
    <row r="143" spans="2:21" ht="24" customHeight="1" x14ac:dyDescent="0.15">
      <c r="B143" s="96" t="s">
        <v>123</v>
      </c>
      <c r="C143" s="86"/>
      <c r="D143" s="94"/>
      <c r="E143" s="94"/>
      <c r="F143" s="95"/>
      <c r="G143" s="94"/>
      <c r="H143" s="94"/>
    </row>
    <row r="144" spans="2:21" ht="16.5" customHeight="1" x14ac:dyDescent="0.15">
      <c r="B144" s="97" t="s">
        <v>297</v>
      </c>
      <c r="C144" s="86"/>
      <c r="D144" s="108"/>
      <c r="E144" s="90"/>
      <c r="F144" s="93"/>
      <c r="G144" s="93"/>
      <c r="H144" s="93"/>
    </row>
    <row r="145" spans="1:30" ht="16.5" customHeight="1" x14ac:dyDescent="0.15">
      <c r="B145" s="93" t="s">
        <v>269</v>
      </c>
      <c r="C145" s="86"/>
      <c r="D145" s="108"/>
      <c r="E145" s="86"/>
      <c r="F145" s="86"/>
      <c r="G145" s="93"/>
      <c r="H145" s="93"/>
    </row>
    <row r="146" spans="1:30" ht="16.5" customHeight="1" x14ac:dyDescent="0.15">
      <c r="B146" s="93"/>
      <c r="C146" s="86"/>
      <c r="D146" s="108"/>
      <c r="E146" s="90"/>
      <c r="F146" s="93"/>
      <c r="G146" s="93"/>
      <c r="H146" s="93"/>
    </row>
    <row r="147" spans="1:30" s="86" customFormat="1" ht="20.25" customHeight="1" x14ac:dyDescent="0.15">
      <c r="A147" s="108"/>
      <c r="B147" s="108"/>
      <c r="C147" s="86" t="s">
        <v>115</v>
      </c>
      <c r="G147" s="87"/>
      <c r="H147" s="87"/>
      <c r="I147" s="108"/>
      <c r="J147" s="108"/>
      <c r="K147" s="108"/>
      <c r="L147" s="108"/>
      <c r="M147" s="108"/>
      <c r="N147" s="108"/>
      <c r="O147" s="108"/>
      <c r="P147" s="108"/>
      <c r="Q147" s="108"/>
      <c r="R147" s="108"/>
      <c r="S147" s="108"/>
      <c r="T147" s="162" t="s">
        <v>270</v>
      </c>
      <c r="U147" s="222" t="str">
        <f>IF(SUM(S123:U142)=0,"",U118+1)</f>
        <v/>
      </c>
      <c r="W147" s="108"/>
      <c r="X147" s="108"/>
      <c r="Y147" s="108"/>
      <c r="Z147" s="299"/>
      <c r="AA147" s="299"/>
      <c r="AB147" s="299"/>
      <c r="AC147" s="299"/>
      <c r="AD147" s="299"/>
    </row>
    <row r="148" spans="1:30" s="86" customFormat="1" ht="27.75" x14ac:dyDescent="0.15">
      <c r="A148" s="108"/>
      <c r="B148" s="753" t="s">
        <v>116</v>
      </c>
      <c r="C148" s="753"/>
      <c r="D148" s="753"/>
      <c r="E148" s="753"/>
      <c r="F148" s="753"/>
      <c r="G148" s="753"/>
      <c r="H148" s="753"/>
      <c r="I148" s="753"/>
      <c r="J148" s="754" t="s">
        <v>429</v>
      </c>
      <c r="K148" s="754"/>
      <c r="L148" s="754"/>
      <c r="M148" s="754"/>
      <c r="N148" s="754"/>
      <c r="O148" s="754"/>
      <c r="P148" s="754"/>
      <c r="Q148" s="754"/>
      <c r="R148" s="754"/>
      <c r="S148" s="754"/>
      <c r="T148" s="754"/>
      <c r="U148" s="754"/>
      <c r="W148" s="108"/>
      <c r="X148" s="108"/>
      <c r="Y148" s="108"/>
      <c r="Z148" s="299"/>
      <c r="AA148" s="299"/>
      <c r="AB148" s="299"/>
      <c r="AC148" s="299"/>
      <c r="AD148" s="299"/>
    </row>
    <row r="149" spans="1:30" ht="21.75" thickBot="1" x14ac:dyDescent="0.2">
      <c r="D149" s="221" t="s">
        <v>257</v>
      </c>
      <c r="E149" s="785"/>
      <c r="F149" s="785"/>
      <c r="G149" s="89" t="s">
        <v>258</v>
      </c>
      <c r="H149" s="88"/>
      <c r="L149" s="217" t="s">
        <v>260</v>
      </c>
      <c r="M149" s="342"/>
      <c r="N149" s="93" t="s">
        <v>247</v>
      </c>
      <c r="O149" s="342"/>
      <c r="P149" s="93" t="s">
        <v>254</v>
      </c>
      <c r="Q149" s="93" t="s">
        <v>218</v>
      </c>
      <c r="R149" s="342"/>
      <c r="S149" s="93" t="s">
        <v>247</v>
      </c>
      <c r="T149" s="342"/>
      <c r="U149" s="93" t="s">
        <v>259</v>
      </c>
    </row>
    <row r="150" spans="1:30" ht="18" customHeight="1" x14ac:dyDescent="0.15">
      <c r="B150" s="773" t="s">
        <v>256</v>
      </c>
      <c r="C150" s="786" t="s">
        <v>253</v>
      </c>
      <c r="D150" s="218" t="s">
        <v>266</v>
      </c>
      <c r="E150" s="218" t="s">
        <v>251</v>
      </c>
      <c r="F150" s="788" t="s">
        <v>117</v>
      </c>
      <c r="G150" s="706" t="s">
        <v>118</v>
      </c>
      <c r="H150" s="707"/>
      <c r="I150" s="91" t="s">
        <v>119</v>
      </c>
      <c r="J150" s="91" t="s">
        <v>264</v>
      </c>
      <c r="K150" s="706" t="s">
        <v>120</v>
      </c>
      <c r="L150" s="767"/>
      <c r="M150" s="767"/>
      <c r="N150" s="707"/>
      <c r="O150" s="706" t="s">
        <v>255</v>
      </c>
      <c r="P150" s="767"/>
      <c r="Q150" s="767"/>
      <c r="R150" s="707"/>
      <c r="S150" s="706" t="s">
        <v>262</v>
      </c>
      <c r="T150" s="767"/>
      <c r="U150" s="768"/>
    </row>
    <row r="151" spans="1:30" ht="18" customHeight="1" thickBot="1" x14ac:dyDescent="0.2">
      <c r="B151" s="775"/>
      <c r="C151" s="787"/>
      <c r="D151" s="219" t="s">
        <v>250</v>
      </c>
      <c r="E151" s="219" t="s">
        <v>252</v>
      </c>
      <c r="F151" s="789"/>
      <c r="G151" s="769"/>
      <c r="H151" s="771"/>
      <c r="I151" s="92" t="s">
        <v>121</v>
      </c>
      <c r="J151" s="92" t="s">
        <v>265</v>
      </c>
      <c r="K151" s="769"/>
      <c r="L151" s="770"/>
      <c r="M151" s="770"/>
      <c r="N151" s="771"/>
      <c r="O151" s="769"/>
      <c r="P151" s="770"/>
      <c r="Q151" s="770"/>
      <c r="R151" s="771"/>
      <c r="S151" s="769" t="s">
        <v>263</v>
      </c>
      <c r="T151" s="770"/>
      <c r="U151" s="772"/>
    </row>
    <row r="152" spans="1:30" ht="24" customHeight="1" x14ac:dyDescent="0.15">
      <c r="B152" s="773">
        <v>1</v>
      </c>
      <c r="C152" s="776"/>
      <c r="D152" s="776"/>
      <c r="E152" s="776"/>
      <c r="F152" s="330"/>
      <c r="G152" s="779"/>
      <c r="H152" s="780"/>
      <c r="I152" s="330"/>
      <c r="J152" s="331"/>
      <c r="K152" s="332"/>
      <c r="L152" s="375" t="s">
        <v>247</v>
      </c>
      <c r="M152" s="332"/>
      <c r="N152" s="375" t="s">
        <v>254</v>
      </c>
      <c r="O152" s="332"/>
      <c r="P152" s="375" t="s">
        <v>247</v>
      </c>
      <c r="Q152" s="332"/>
      <c r="R152" s="375" t="s">
        <v>254</v>
      </c>
      <c r="S152" s="758" t="str">
        <f>IF(SUM(J152:J156)=0,"",SUM(J152:J156))</f>
        <v/>
      </c>
      <c r="T152" s="759"/>
      <c r="U152" s="760"/>
    </row>
    <row r="153" spans="1:30" ht="24" customHeight="1" x14ac:dyDescent="0.15">
      <c r="B153" s="774"/>
      <c r="C153" s="777"/>
      <c r="D153" s="777"/>
      <c r="E153" s="777"/>
      <c r="F153" s="333"/>
      <c r="G153" s="781"/>
      <c r="H153" s="782"/>
      <c r="I153" s="333"/>
      <c r="J153" s="334"/>
      <c r="K153" s="335"/>
      <c r="L153" s="376" t="s">
        <v>247</v>
      </c>
      <c r="M153" s="335"/>
      <c r="N153" s="376" t="s">
        <v>254</v>
      </c>
      <c r="O153" s="335"/>
      <c r="P153" s="376" t="s">
        <v>247</v>
      </c>
      <c r="Q153" s="335"/>
      <c r="R153" s="376" t="s">
        <v>254</v>
      </c>
      <c r="S153" s="761"/>
      <c r="T153" s="762"/>
      <c r="U153" s="763"/>
    </row>
    <row r="154" spans="1:30" ht="23.25" customHeight="1" x14ac:dyDescent="0.15">
      <c r="B154" s="774"/>
      <c r="C154" s="777"/>
      <c r="D154" s="777"/>
      <c r="E154" s="777"/>
      <c r="F154" s="333"/>
      <c r="G154" s="781"/>
      <c r="H154" s="782"/>
      <c r="I154" s="333"/>
      <c r="J154" s="334"/>
      <c r="K154" s="335"/>
      <c r="L154" s="376" t="s">
        <v>247</v>
      </c>
      <c r="M154" s="335"/>
      <c r="N154" s="376" t="s">
        <v>254</v>
      </c>
      <c r="O154" s="335"/>
      <c r="P154" s="376" t="s">
        <v>247</v>
      </c>
      <c r="Q154" s="335"/>
      <c r="R154" s="376" t="s">
        <v>254</v>
      </c>
      <c r="S154" s="761"/>
      <c r="T154" s="762"/>
      <c r="U154" s="763"/>
    </row>
    <row r="155" spans="1:30" ht="24" customHeight="1" x14ac:dyDescent="0.15">
      <c r="B155" s="774"/>
      <c r="C155" s="777"/>
      <c r="D155" s="777"/>
      <c r="E155" s="777"/>
      <c r="F155" s="333"/>
      <c r="G155" s="781"/>
      <c r="H155" s="782"/>
      <c r="I155" s="333"/>
      <c r="J155" s="334"/>
      <c r="K155" s="335"/>
      <c r="L155" s="376" t="s">
        <v>247</v>
      </c>
      <c r="M155" s="335"/>
      <c r="N155" s="376" t="s">
        <v>254</v>
      </c>
      <c r="O155" s="335"/>
      <c r="P155" s="376" t="s">
        <v>247</v>
      </c>
      <c r="Q155" s="335"/>
      <c r="R155" s="376" t="s">
        <v>254</v>
      </c>
      <c r="S155" s="761"/>
      <c r="T155" s="762"/>
      <c r="U155" s="763"/>
    </row>
    <row r="156" spans="1:30" ht="24" customHeight="1" thickBot="1" x14ac:dyDescent="0.2">
      <c r="B156" s="775"/>
      <c r="C156" s="778"/>
      <c r="D156" s="778"/>
      <c r="E156" s="778"/>
      <c r="F156" s="341" t="s">
        <v>261</v>
      </c>
      <c r="G156" s="338"/>
      <c r="H156" s="783" t="s">
        <v>268</v>
      </c>
      <c r="I156" s="784"/>
      <c r="J156" s="339"/>
      <c r="K156" s="755"/>
      <c r="L156" s="756"/>
      <c r="M156" s="756"/>
      <c r="N156" s="756"/>
      <c r="O156" s="756"/>
      <c r="P156" s="756"/>
      <c r="Q156" s="756"/>
      <c r="R156" s="757"/>
      <c r="S156" s="764"/>
      <c r="T156" s="765"/>
      <c r="U156" s="766"/>
    </row>
    <row r="157" spans="1:30" ht="24" customHeight="1" x14ac:dyDescent="0.15">
      <c r="B157" s="773">
        <v>2</v>
      </c>
      <c r="C157" s="776"/>
      <c r="D157" s="776"/>
      <c r="E157" s="776"/>
      <c r="F157" s="330"/>
      <c r="G157" s="779"/>
      <c r="H157" s="780"/>
      <c r="I157" s="330"/>
      <c r="J157" s="331"/>
      <c r="K157" s="332"/>
      <c r="L157" s="375" t="s">
        <v>247</v>
      </c>
      <c r="M157" s="332"/>
      <c r="N157" s="375" t="s">
        <v>254</v>
      </c>
      <c r="O157" s="332"/>
      <c r="P157" s="375" t="s">
        <v>247</v>
      </c>
      <c r="Q157" s="332"/>
      <c r="R157" s="375" t="s">
        <v>254</v>
      </c>
      <c r="S157" s="758" t="str">
        <f>IF(SUM(J157:J161)=0,"",SUM(J157:J161))</f>
        <v/>
      </c>
      <c r="T157" s="759"/>
      <c r="U157" s="760"/>
    </row>
    <row r="158" spans="1:30" ht="24" customHeight="1" x14ac:dyDescent="0.15">
      <c r="B158" s="774"/>
      <c r="C158" s="777"/>
      <c r="D158" s="777"/>
      <c r="E158" s="777"/>
      <c r="F158" s="333"/>
      <c r="G158" s="781"/>
      <c r="H158" s="782"/>
      <c r="I158" s="333"/>
      <c r="J158" s="334"/>
      <c r="K158" s="335"/>
      <c r="L158" s="376" t="s">
        <v>247</v>
      </c>
      <c r="M158" s="335"/>
      <c r="N158" s="376" t="s">
        <v>254</v>
      </c>
      <c r="O158" s="335"/>
      <c r="P158" s="376" t="s">
        <v>247</v>
      </c>
      <c r="Q158" s="335"/>
      <c r="R158" s="376" t="s">
        <v>254</v>
      </c>
      <c r="S158" s="761"/>
      <c r="T158" s="762"/>
      <c r="U158" s="763"/>
    </row>
    <row r="159" spans="1:30" ht="24" customHeight="1" x14ac:dyDescent="0.15">
      <c r="B159" s="774"/>
      <c r="C159" s="777"/>
      <c r="D159" s="777"/>
      <c r="E159" s="777"/>
      <c r="F159" s="333"/>
      <c r="G159" s="781"/>
      <c r="H159" s="782"/>
      <c r="I159" s="333"/>
      <c r="J159" s="334"/>
      <c r="K159" s="335"/>
      <c r="L159" s="376" t="s">
        <v>247</v>
      </c>
      <c r="M159" s="335"/>
      <c r="N159" s="376" t="s">
        <v>254</v>
      </c>
      <c r="O159" s="335"/>
      <c r="P159" s="376" t="s">
        <v>247</v>
      </c>
      <c r="Q159" s="335"/>
      <c r="R159" s="376" t="s">
        <v>254</v>
      </c>
      <c r="S159" s="761"/>
      <c r="T159" s="762"/>
      <c r="U159" s="763"/>
    </row>
    <row r="160" spans="1:30" ht="24" customHeight="1" x14ac:dyDescent="0.15">
      <c r="B160" s="774"/>
      <c r="C160" s="777"/>
      <c r="D160" s="777"/>
      <c r="E160" s="777"/>
      <c r="F160" s="333"/>
      <c r="G160" s="781"/>
      <c r="H160" s="782"/>
      <c r="I160" s="333"/>
      <c r="J160" s="334"/>
      <c r="K160" s="335"/>
      <c r="L160" s="376" t="s">
        <v>247</v>
      </c>
      <c r="M160" s="335"/>
      <c r="N160" s="376" t="s">
        <v>254</v>
      </c>
      <c r="O160" s="335"/>
      <c r="P160" s="376" t="s">
        <v>247</v>
      </c>
      <c r="Q160" s="335"/>
      <c r="R160" s="376" t="s">
        <v>254</v>
      </c>
      <c r="S160" s="761"/>
      <c r="T160" s="762"/>
      <c r="U160" s="763"/>
    </row>
    <row r="161" spans="1:30" ht="24" customHeight="1" thickBot="1" x14ac:dyDescent="0.2">
      <c r="B161" s="775"/>
      <c r="C161" s="778"/>
      <c r="D161" s="778"/>
      <c r="E161" s="778"/>
      <c r="F161" s="341" t="s">
        <v>261</v>
      </c>
      <c r="G161" s="338"/>
      <c r="H161" s="783" t="s">
        <v>268</v>
      </c>
      <c r="I161" s="784"/>
      <c r="J161" s="339"/>
      <c r="K161" s="755"/>
      <c r="L161" s="756"/>
      <c r="M161" s="756"/>
      <c r="N161" s="756"/>
      <c r="O161" s="756"/>
      <c r="P161" s="756"/>
      <c r="Q161" s="756"/>
      <c r="R161" s="757"/>
      <c r="S161" s="764"/>
      <c r="T161" s="765"/>
      <c r="U161" s="766"/>
    </row>
    <row r="162" spans="1:30" ht="24" customHeight="1" x14ac:dyDescent="0.15">
      <c r="B162" s="773">
        <v>3</v>
      </c>
      <c r="C162" s="776"/>
      <c r="D162" s="776"/>
      <c r="E162" s="776"/>
      <c r="F162" s="330"/>
      <c r="G162" s="779"/>
      <c r="H162" s="780"/>
      <c r="I162" s="330"/>
      <c r="J162" s="331"/>
      <c r="K162" s="332"/>
      <c r="L162" s="375" t="s">
        <v>247</v>
      </c>
      <c r="M162" s="332"/>
      <c r="N162" s="375" t="s">
        <v>254</v>
      </c>
      <c r="O162" s="332"/>
      <c r="P162" s="375" t="s">
        <v>247</v>
      </c>
      <c r="Q162" s="332"/>
      <c r="R162" s="375" t="s">
        <v>254</v>
      </c>
      <c r="S162" s="758" t="str">
        <f>IF(SUM(J162:J166)=0,"",SUM(J162:J166))</f>
        <v/>
      </c>
      <c r="T162" s="759"/>
      <c r="U162" s="760"/>
    </row>
    <row r="163" spans="1:30" ht="24" customHeight="1" x14ac:dyDescent="0.15">
      <c r="B163" s="774"/>
      <c r="C163" s="777"/>
      <c r="D163" s="777"/>
      <c r="E163" s="777"/>
      <c r="F163" s="333"/>
      <c r="G163" s="781"/>
      <c r="H163" s="782"/>
      <c r="I163" s="333"/>
      <c r="J163" s="334"/>
      <c r="K163" s="335"/>
      <c r="L163" s="376" t="s">
        <v>247</v>
      </c>
      <c r="M163" s="335"/>
      <c r="N163" s="376" t="s">
        <v>254</v>
      </c>
      <c r="O163" s="335"/>
      <c r="P163" s="376" t="s">
        <v>247</v>
      </c>
      <c r="Q163" s="335"/>
      <c r="R163" s="376" t="s">
        <v>254</v>
      </c>
      <c r="S163" s="761"/>
      <c r="T163" s="762"/>
      <c r="U163" s="763"/>
    </row>
    <row r="164" spans="1:30" ht="24" customHeight="1" x14ac:dyDescent="0.15">
      <c r="B164" s="774"/>
      <c r="C164" s="777"/>
      <c r="D164" s="777"/>
      <c r="E164" s="777"/>
      <c r="F164" s="333"/>
      <c r="G164" s="781"/>
      <c r="H164" s="782"/>
      <c r="I164" s="333"/>
      <c r="J164" s="334"/>
      <c r="K164" s="335"/>
      <c r="L164" s="376" t="s">
        <v>247</v>
      </c>
      <c r="M164" s="335"/>
      <c r="N164" s="376" t="s">
        <v>254</v>
      </c>
      <c r="O164" s="335"/>
      <c r="P164" s="376" t="s">
        <v>247</v>
      </c>
      <c r="Q164" s="335"/>
      <c r="R164" s="376" t="s">
        <v>254</v>
      </c>
      <c r="S164" s="761"/>
      <c r="T164" s="762"/>
      <c r="U164" s="763"/>
    </row>
    <row r="165" spans="1:30" ht="24" customHeight="1" x14ac:dyDescent="0.15">
      <c r="B165" s="774"/>
      <c r="C165" s="777"/>
      <c r="D165" s="777"/>
      <c r="E165" s="777"/>
      <c r="F165" s="333"/>
      <c r="G165" s="781"/>
      <c r="H165" s="782"/>
      <c r="I165" s="333"/>
      <c r="J165" s="334"/>
      <c r="K165" s="335"/>
      <c r="L165" s="376" t="s">
        <v>247</v>
      </c>
      <c r="M165" s="335"/>
      <c r="N165" s="376" t="s">
        <v>254</v>
      </c>
      <c r="O165" s="335"/>
      <c r="P165" s="376" t="s">
        <v>247</v>
      </c>
      <c r="Q165" s="335"/>
      <c r="R165" s="376" t="s">
        <v>254</v>
      </c>
      <c r="S165" s="761"/>
      <c r="T165" s="762"/>
      <c r="U165" s="763"/>
    </row>
    <row r="166" spans="1:30" ht="24" customHeight="1" thickBot="1" x14ac:dyDescent="0.2">
      <c r="B166" s="775"/>
      <c r="C166" s="778"/>
      <c r="D166" s="778"/>
      <c r="E166" s="778"/>
      <c r="F166" s="341" t="s">
        <v>261</v>
      </c>
      <c r="G166" s="338"/>
      <c r="H166" s="783" t="s">
        <v>268</v>
      </c>
      <c r="I166" s="784"/>
      <c r="J166" s="339"/>
      <c r="K166" s="755"/>
      <c r="L166" s="756"/>
      <c r="M166" s="756"/>
      <c r="N166" s="756"/>
      <c r="O166" s="756"/>
      <c r="P166" s="756"/>
      <c r="Q166" s="756"/>
      <c r="R166" s="757"/>
      <c r="S166" s="764"/>
      <c r="T166" s="765"/>
      <c r="U166" s="766"/>
    </row>
    <row r="167" spans="1:30" ht="24" customHeight="1" x14ac:dyDescent="0.15">
      <c r="B167" s="773">
        <v>4</v>
      </c>
      <c r="C167" s="776"/>
      <c r="D167" s="776"/>
      <c r="E167" s="776"/>
      <c r="F167" s="330"/>
      <c r="G167" s="779"/>
      <c r="H167" s="780"/>
      <c r="I167" s="330"/>
      <c r="J167" s="331"/>
      <c r="K167" s="332"/>
      <c r="L167" s="375" t="s">
        <v>247</v>
      </c>
      <c r="M167" s="332"/>
      <c r="N167" s="375" t="s">
        <v>254</v>
      </c>
      <c r="O167" s="332"/>
      <c r="P167" s="375" t="s">
        <v>247</v>
      </c>
      <c r="Q167" s="332"/>
      <c r="R167" s="375" t="s">
        <v>254</v>
      </c>
      <c r="S167" s="758" t="str">
        <f>IF(SUM(J167:J171)=0,"",SUM(J167:J171))</f>
        <v/>
      </c>
      <c r="T167" s="759"/>
      <c r="U167" s="760"/>
    </row>
    <row r="168" spans="1:30" ht="24" customHeight="1" x14ac:dyDescent="0.15">
      <c r="B168" s="774"/>
      <c r="C168" s="777"/>
      <c r="D168" s="777"/>
      <c r="E168" s="777"/>
      <c r="F168" s="333"/>
      <c r="G168" s="781"/>
      <c r="H168" s="782"/>
      <c r="I168" s="333"/>
      <c r="J168" s="334"/>
      <c r="K168" s="335"/>
      <c r="L168" s="376" t="s">
        <v>247</v>
      </c>
      <c r="M168" s="335"/>
      <c r="N168" s="376" t="s">
        <v>254</v>
      </c>
      <c r="O168" s="335"/>
      <c r="P168" s="376" t="s">
        <v>247</v>
      </c>
      <c r="Q168" s="335"/>
      <c r="R168" s="376" t="s">
        <v>254</v>
      </c>
      <c r="S168" s="761"/>
      <c r="T168" s="762"/>
      <c r="U168" s="763"/>
    </row>
    <row r="169" spans="1:30" ht="24" customHeight="1" x14ac:dyDescent="0.15">
      <c r="B169" s="774"/>
      <c r="C169" s="777"/>
      <c r="D169" s="777"/>
      <c r="E169" s="777"/>
      <c r="F169" s="333"/>
      <c r="G169" s="781"/>
      <c r="H169" s="782"/>
      <c r="I169" s="333"/>
      <c r="J169" s="334"/>
      <c r="K169" s="335"/>
      <c r="L169" s="376" t="s">
        <v>247</v>
      </c>
      <c r="M169" s="335"/>
      <c r="N169" s="376" t="s">
        <v>254</v>
      </c>
      <c r="O169" s="335"/>
      <c r="P169" s="376" t="s">
        <v>247</v>
      </c>
      <c r="Q169" s="335"/>
      <c r="R169" s="376" t="s">
        <v>254</v>
      </c>
      <c r="S169" s="761"/>
      <c r="T169" s="762"/>
      <c r="U169" s="763"/>
    </row>
    <row r="170" spans="1:30" ht="24" customHeight="1" x14ac:dyDescent="0.15">
      <c r="B170" s="774"/>
      <c r="C170" s="777"/>
      <c r="D170" s="777"/>
      <c r="E170" s="777"/>
      <c r="F170" s="333"/>
      <c r="G170" s="781"/>
      <c r="H170" s="782"/>
      <c r="I170" s="333"/>
      <c r="J170" s="334"/>
      <c r="K170" s="335"/>
      <c r="L170" s="376" t="s">
        <v>247</v>
      </c>
      <c r="M170" s="335"/>
      <c r="N170" s="376" t="s">
        <v>254</v>
      </c>
      <c r="O170" s="335"/>
      <c r="P170" s="376" t="s">
        <v>247</v>
      </c>
      <c r="Q170" s="335"/>
      <c r="R170" s="376" t="s">
        <v>254</v>
      </c>
      <c r="S170" s="761"/>
      <c r="T170" s="762"/>
      <c r="U170" s="763"/>
    </row>
    <row r="171" spans="1:30" ht="24" customHeight="1" thickBot="1" x14ac:dyDescent="0.2">
      <c r="B171" s="775"/>
      <c r="C171" s="778"/>
      <c r="D171" s="778"/>
      <c r="E171" s="778"/>
      <c r="F171" s="341" t="s">
        <v>261</v>
      </c>
      <c r="G171" s="338"/>
      <c r="H171" s="783" t="s">
        <v>268</v>
      </c>
      <c r="I171" s="784"/>
      <c r="J171" s="339"/>
      <c r="K171" s="755"/>
      <c r="L171" s="756"/>
      <c r="M171" s="756"/>
      <c r="N171" s="756"/>
      <c r="O171" s="756"/>
      <c r="P171" s="756"/>
      <c r="Q171" s="756"/>
      <c r="R171" s="757"/>
      <c r="S171" s="764"/>
      <c r="T171" s="765"/>
      <c r="U171" s="766"/>
    </row>
    <row r="172" spans="1:30" ht="24" customHeight="1" x14ac:dyDescent="0.15">
      <c r="B172" s="96" t="s">
        <v>123</v>
      </c>
      <c r="C172" s="86"/>
      <c r="D172" s="94"/>
      <c r="E172" s="94"/>
      <c r="F172" s="95"/>
      <c r="G172" s="94"/>
      <c r="H172" s="94"/>
    </row>
    <row r="173" spans="1:30" ht="16.5" customHeight="1" x14ac:dyDescent="0.15">
      <c r="B173" s="97" t="s">
        <v>297</v>
      </c>
      <c r="C173" s="86"/>
      <c r="D173" s="108"/>
      <c r="E173" s="90"/>
      <c r="F173" s="93"/>
      <c r="G173" s="93"/>
      <c r="H173" s="93"/>
    </row>
    <row r="174" spans="1:30" ht="16.5" customHeight="1" x14ac:dyDescent="0.15">
      <c r="B174" s="93" t="s">
        <v>269</v>
      </c>
      <c r="C174" s="86"/>
      <c r="D174" s="108"/>
      <c r="E174" s="86"/>
      <c r="F174" s="86"/>
      <c r="G174" s="93"/>
      <c r="H174" s="93"/>
    </row>
    <row r="175" spans="1:30" ht="16.5" customHeight="1" x14ac:dyDescent="0.15">
      <c r="B175" s="93"/>
      <c r="C175" s="86"/>
      <c r="D175" s="108"/>
      <c r="E175" s="90"/>
      <c r="F175" s="93"/>
      <c r="G175" s="93"/>
      <c r="H175" s="93"/>
    </row>
    <row r="176" spans="1:30" s="86" customFormat="1" ht="20.25" customHeight="1" x14ac:dyDescent="0.15">
      <c r="A176" s="108"/>
      <c r="B176" s="108"/>
      <c r="C176" s="86" t="s">
        <v>115</v>
      </c>
      <c r="G176" s="87"/>
      <c r="H176" s="87"/>
      <c r="I176" s="108"/>
      <c r="J176" s="108"/>
      <c r="K176" s="108"/>
      <c r="L176" s="108"/>
      <c r="M176" s="108"/>
      <c r="N176" s="108"/>
      <c r="O176" s="108"/>
      <c r="P176" s="108"/>
      <c r="Q176" s="108"/>
      <c r="R176" s="108"/>
      <c r="S176" s="108"/>
      <c r="T176" s="162" t="s">
        <v>270</v>
      </c>
      <c r="U176" s="222" t="str">
        <f>IF(SUM(S152:U171)=0,"",U147+1)</f>
        <v/>
      </c>
      <c r="W176" s="108"/>
      <c r="X176" s="108"/>
      <c r="Y176" s="108"/>
      <c r="Z176" s="299"/>
      <c r="AA176" s="299"/>
      <c r="AB176" s="299"/>
      <c r="AC176" s="299"/>
      <c r="AD176" s="299"/>
    </row>
    <row r="177" spans="1:30" s="86" customFormat="1" ht="27.75" x14ac:dyDescent="0.15">
      <c r="A177" s="108"/>
      <c r="B177" s="753" t="s">
        <v>116</v>
      </c>
      <c r="C177" s="753"/>
      <c r="D177" s="753"/>
      <c r="E177" s="753"/>
      <c r="F177" s="753"/>
      <c r="G177" s="753"/>
      <c r="H177" s="753"/>
      <c r="I177" s="753"/>
      <c r="J177" s="754" t="s">
        <v>429</v>
      </c>
      <c r="K177" s="754"/>
      <c r="L177" s="754"/>
      <c r="M177" s="754"/>
      <c r="N177" s="754"/>
      <c r="O177" s="754"/>
      <c r="P177" s="754"/>
      <c r="Q177" s="754"/>
      <c r="R177" s="754"/>
      <c r="S177" s="754"/>
      <c r="T177" s="754"/>
      <c r="U177" s="754"/>
      <c r="W177" s="108"/>
      <c r="X177" s="108"/>
      <c r="Y177" s="108"/>
      <c r="Z177" s="299"/>
      <c r="AA177" s="299"/>
      <c r="AB177" s="299"/>
      <c r="AC177" s="299"/>
      <c r="AD177" s="299"/>
    </row>
    <row r="178" spans="1:30" ht="21.75" thickBot="1" x14ac:dyDescent="0.2">
      <c r="D178" s="221" t="s">
        <v>257</v>
      </c>
      <c r="E178" s="785"/>
      <c r="F178" s="785"/>
      <c r="G178" s="89" t="s">
        <v>258</v>
      </c>
      <c r="H178" s="88"/>
      <c r="L178" s="217" t="s">
        <v>260</v>
      </c>
      <c r="M178" s="342"/>
      <c r="N178" s="93" t="s">
        <v>247</v>
      </c>
      <c r="O178" s="342"/>
      <c r="P178" s="93" t="s">
        <v>254</v>
      </c>
      <c r="Q178" s="93" t="s">
        <v>218</v>
      </c>
      <c r="R178" s="342"/>
      <c r="S178" s="93" t="s">
        <v>247</v>
      </c>
      <c r="T178" s="342"/>
      <c r="U178" s="93" t="s">
        <v>259</v>
      </c>
    </row>
    <row r="179" spans="1:30" ht="18" customHeight="1" x14ac:dyDescent="0.15">
      <c r="B179" s="773" t="s">
        <v>256</v>
      </c>
      <c r="C179" s="786" t="s">
        <v>253</v>
      </c>
      <c r="D179" s="218" t="s">
        <v>266</v>
      </c>
      <c r="E179" s="218" t="s">
        <v>251</v>
      </c>
      <c r="F179" s="788" t="s">
        <v>117</v>
      </c>
      <c r="G179" s="706" t="s">
        <v>118</v>
      </c>
      <c r="H179" s="707"/>
      <c r="I179" s="91" t="s">
        <v>119</v>
      </c>
      <c r="J179" s="91" t="s">
        <v>264</v>
      </c>
      <c r="K179" s="706" t="s">
        <v>120</v>
      </c>
      <c r="L179" s="767"/>
      <c r="M179" s="767"/>
      <c r="N179" s="707"/>
      <c r="O179" s="706" t="s">
        <v>255</v>
      </c>
      <c r="P179" s="767"/>
      <c r="Q179" s="767"/>
      <c r="R179" s="707"/>
      <c r="S179" s="706" t="s">
        <v>262</v>
      </c>
      <c r="T179" s="767"/>
      <c r="U179" s="768"/>
    </row>
    <row r="180" spans="1:30" ht="18" customHeight="1" thickBot="1" x14ac:dyDescent="0.2">
      <c r="B180" s="775"/>
      <c r="C180" s="787"/>
      <c r="D180" s="219" t="s">
        <v>250</v>
      </c>
      <c r="E180" s="219" t="s">
        <v>252</v>
      </c>
      <c r="F180" s="789"/>
      <c r="G180" s="769"/>
      <c r="H180" s="771"/>
      <c r="I180" s="92" t="s">
        <v>121</v>
      </c>
      <c r="J180" s="92" t="s">
        <v>265</v>
      </c>
      <c r="K180" s="769"/>
      <c r="L180" s="770"/>
      <c r="M180" s="770"/>
      <c r="N180" s="771"/>
      <c r="O180" s="769"/>
      <c r="P180" s="770"/>
      <c r="Q180" s="770"/>
      <c r="R180" s="771"/>
      <c r="S180" s="769" t="s">
        <v>263</v>
      </c>
      <c r="T180" s="770"/>
      <c r="U180" s="772"/>
    </row>
    <row r="181" spans="1:30" ht="24" customHeight="1" x14ac:dyDescent="0.15">
      <c r="B181" s="773">
        <v>1</v>
      </c>
      <c r="C181" s="776"/>
      <c r="D181" s="776"/>
      <c r="E181" s="776"/>
      <c r="F181" s="330"/>
      <c r="G181" s="779"/>
      <c r="H181" s="780"/>
      <c r="I181" s="330"/>
      <c r="J181" s="331"/>
      <c r="K181" s="332"/>
      <c r="L181" s="375" t="s">
        <v>247</v>
      </c>
      <c r="M181" s="332"/>
      <c r="N181" s="375" t="s">
        <v>254</v>
      </c>
      <c r="O181" s="332"/>
      <c r="P181" s="375" t="s">
        <v>247</v>
      </c>
      <c r="Q181" s="332"/>
      <c r="R181" s="375" t="s">
        <v>254</v>
      </c>
      <c r="S181" s="758" t="str">
        <f>IF(SUM(J181:J185)=0,"",SUM(J181:J185))</f>
        <v/>
      </c>
      <c r="T181" s="759"/>
      <c r="U181" s="760"/>
    </row>
    <row r="182" spans="1:30" ht="24" customHeight="1" x14ac:dyDescent="0.15">
      <c r="B182" s="774"/>
      <c r="C182" s="777"/>
      <c r="D182" s="777"/>
      <c r="E182" s="777"/>
      <c r="F182" s="333"/>
      <c r="G182" s="781"/>
      <c r="H182" s="782"/>
      <c r="I182" s="333"/>
      <c r="J182" s="334"/>
      <c r="K182" s="335"/>
      <c r="L182" s="376" t="s">
        <v>247</v>
      </c>
      <c r="M182" s="335"/>
      <c r="N182" s="376" t="s">
        <v>254</v>
      </c>
      <c r="O182" s="335"/>
      <c r="P182" s="376" t="s">
        <v>247</v>
      </c>
      <c r="Q182" s="335"/>
      <c r="R182" s="376" t="s">
        <v>254</v>
      </c>
      <c r="S182" s="761"/>
      <c r="T182" s="762"/>
      <c r="U182" s="763"/>
    </row>
    <row r="183" spans="1:30" ht="23.25" customHeight="1" x14ac:dyDescent="0.15">
      <c r="B183" s="774"/>
      <c r="C183" s="777"/>
      <c r="D183" s="777"/>
      <c r="E183" s="777"/>
      <c r="F183" s="333"/>
      <c r="G183" s="781"/>
      <c r="H183" s="782"/>
      <c r="I183" s="333"/>
      <c r="J183" s="334"/>
      <c r="K183" s="335"/>
      <c r="L183" s="376" t="s">
        <v>247</v>
      </c>
      <c r="M183" s="335"/>
      <c r="N183" s="376" t="s">
        <v>254</v>
      </c>
      <c r="O183" s="335"/>
      <c r="P183" s="376" t="s">
        <v>247</v>
      </c>
      <c r="Q183" s="335"/>
      <c r="R183" s="376" t="s">
        <v>254</v>
      </c>
      <c r="S183" s="761"/>
      <c r="T183" s="762"/>
      <c r="U183" s="763"/>
    </row>
    <row r="184" spans="1:30" ht="24" customHeight="1" x14ac:dyDescent="0.15">
      <c r="B184" s="774"/>
      <c r="C184" s="777"/>
      <c r="D184" s="777"/>
      <c r="E184" s="777"/>
      <c r="F184" s="333"/>
      <c r="G184" s="781"/>
      <c r="H184" s="782"/>
      <c r="I184" s="333"/>
      <c r="J184" s="334"/>
      <c r="K184" s="335"/>
      <c r="L184" s="376" t="s">
        <v>247</v>
      </c>
      <c r="M184" s="335"/>
      <c r="N184" s="376" t="s">
        <v>254</v>
      </c>
      <c r="O184" s="335"/>
      <c r="P184" s="376" t="s">
        <v>247</v>
      </c>
      <c r="Q184" s="335"/>
      <c r="R184" s="376" t="s">
        <v>254</v>
      </c>
      <c r="S184" s="761"/>
      <c r="T184" s="762"/>
      <c r="U184" s="763"/>
    </row>
    <row r="185" spans="1:30" ht="24" customHeight="1" thickBot="1" x14ac:dyDescent="0.2">
      <c r="B185" s="775"/>
      <c r="C185" s="778"/>
      <c r="D185" s="778"/>
      <c r="E185" s="778"/>
      <c r="F185" s="341" t="s">
        <v>261</v>
      </c>
      <c r="G185" s="338"/>
      <c r="H185" s="783" t="s">
        <v>268</v>
      </c>
      <c r="I185" s="784"/>
      <c r="J185" s="339"/>
      <c r="K185" s="755"/>
      <c r="L185" s="756"/>
      <c r="M185" s="756"/>
      <c r="N185" s="756"/>
      <c r="O185" s="756"/>
      <c r="P185" s="756"/>
      <c r="Q185" s="756"/>
      <c r="R185" s="757"/>
      <c r="S185" s="764"/>
      <c r="T185" s="765"/>
      <c r="U185" s="766"/>
    </row>
    <row r="186" spans="1:30" ht="24" customHeight="1" x14ac:dyDescent="0.15">
      <c r="B186" s="773">
        <v>2</v>
      </c>
      <c r="C186" s="776"/>
      <c r="D186" s="776"/>
      <c r="E186" s="776"/>
      <c r="F186" s="330"/>
      <c r="G186" s="779"/>
      <c r="H186" s="780"/>
      <c r="I186" s="330"/>
      <c r="J186" s="331"/>
      <c r="K186" s="332"/>
      <c r="L186" s="375" t="s">
        <v>247</v>
      </c>
      <c r="M186" s="332"/>
      <c r="N186" s="375" t="s">
        <v>254</v>
      </c>
      <c r="O186" s="332"/>
      <c r="P186" s="375" t="s">
        <v>247</v>
      </c>
      <c r="Q186" s="332"/>
      <c r="R186" s="375" t="s">
        <v>254</v>
      </c>
      <c r="S186" s="758" t="str">
        <f>IF(SUM(J186:J190)=0,"",SUM(J186:J190))</f>
        <v/>
      </c>
      <c r="T186" s="759"/>
      <c r="U186" s="760"/>
    </row>
    <row r="187" spans="1:30" ht="24" customHeight="1" x14ac:dyDescent="0.15">
      <c r="B187" s="774"/>
      <c r="C187" s="777"/>
      <c r="D187" s="777"/>
      <c r="E187" s="777"/>
      <c r="F187" s="333"/>
      <c r="G187" s="781"/>
      <c r="H187" s="782"/>
      <c r="I187" s="333"/>
      <c r="J187" s="334"/>
      <c r="K187" s="335"/>
      <c r="L187" s="376" t="s">
        <v>247</v>
      </c>
      <c r="M187" s="335"/>
      <c r="N187" s="376" t="s">
        <v>254</v>
      </c>
      <c r="O187" s="335"/>
      <c r="P187" s="376" t="s">
        <v>247</v>
      </c>
      <c r="Q187" s="335"/>
      <c r="R187" s="376" t="s">
        <v>254</v>
      </c>
      <c r="S187" s="761"/>
      <c r="T187" s="762"/>
      <c r="U187" s="763"/>
    </row>
    <row r="188" spans="1:30" ht="24" customHeight="1" x14ac:dyDescent="0.15">
      <c r="B188" s="774"/>
      <c r="C188" s="777"/>
      <c r="D188" s="777"/>
      <c r="E188" s="777"/>
      <c r="F188" s="333"/>
      <c r="G188" s="781"/>
      <c r="H188" s="782"/>
      <c r="I188" s="333"/>
      <c r="J188" s="334"/>
      <c r="K188" s="335"/>
      <c r="L188" s="376" t="s">
        <v>247</v>
      </c>
      <c r="M188" s="335"/>
      <c r="N188" s="376" t="s">
        <v>254</v>
      </c>
      <c r="O188" s="335"/>
      <c r="P188" s="376" t="s">
        <v>247</v>
      </c>
      <c r="Q188" s="335"/>
      <c r="R188" s="376" t="s">
        <v>254</v>
      </c>
      <c r="S188" s="761"/>
      <c r="T188" s="762"/>
      <c r="U188" s="763"/>
    </row>
    <row r="189" spans="1:30" ht="24" customHeight="1" x14ac:dyDescent="0.15">
      <c r="B189" s="774"/>
      <c r="C189" s="777"/>
      <c r="D189" s="777"/>
      <c r="E189" s="777"/>
      <c r="F189" s="333"/>
      <c r="G189" s="781"/>
      <c r="H189" s="782"/>
      <c r="I189" s="333"/>
      <c r="J189" s="334"/>
      <c r="K189" s="335"/>
      <c r="L189" s="376" t="s">
        <v>247</v>
      </c>
      <c r="M189" s="335"/>
      <c r="N189" s="376" t="s">
        <v>254</v>
      </c>
      <c r="O189" s="335"/>
      <c r="P189" s="376" t="s">
        <v>247</v>
      </c>
      <c r="Q189" s="335"/>
      <c r="R189" s="376" t="s">
        <v>254</v>
      </c>
      <c r="S189" s="761"/>
      <c r="T189" s="762"/>
      <c r="U189" s="763"/>
    </row>
    <row r="190" spans="1:30" ht="24" customHeight="1" thickBot="1" x14ac:dyDescent="0.2">
      <c r="B190" s="775"/>
      <c r="C190" s="778"/>
      <c r="D190" s="778"/>
      <c r="E190" s="778"/>
      <c r="F190" s="341" t="s">
        <v>261</v>
      </c>
      <c r="G190" s="338"/>
      <c r="H190" s="783" t="s">
        <v>268</v>
      </c>
      <c r="I190" s="784"/>
      <c r="J190" s="339"/>
      <c r="K190" s="755"/>
      <c r="L190" s="756"/>
      <c r="M190" s="756"/>
      <c r="N190" s="756"/>
      <c r="O190" s="756"/>
      <c r="P190" s="756"/>
      <c r="Q190" s="756"/>
      <c r="R190" s="757"/>
      <c r="S190" s="764"/>
      <c r="T190" s="765"/>
      <c r="U190" s="766"/>
    </row>
    <row r="191" spans="1:30" ht="24" customHeight="1" x14ac:dyDescent="0.15">
      <c r="B191" s="773">
        <v>3</v>
      </c>
      <c r="C191" s="776"/>
      <c r="D191" s="776"/>
      <c r="E191" s="776"/>
      <c r="F191" s="330"/>
      <c r="G191" s="779"/>
      <c r="H191" s="780"/>
      <c r="I191" s="330"/>
      <c r="J191" s="331"/>
      <c r="K191" s="332"/>
      <c r="L191" s="375" t="s">
        <v>247</v>
      </c>
      <c r="M191" s="332"/>
      <c r="N191" s="375" t="s">
        <v>254</v>
      </c>
      <c r="O191" s="332"/>
      <c r="P191" s="375" t="s">
        <v>247</v>
      </c>
      <c r="Q191" s="332"/>
      <c r="R191" s="375" t="s">
        <v>254</v>
      </c>
      <c r="S191" s="758" t="str">
        <f>IF(SUM(J191:J195)=0,"",SUM(J191:J195))</f>
        <v/>
      </c>
      <c r="T191" s="759"/>
      <c r="U191" s="760"/>
    </row>
    <row r="192" spans="1:30" ht="24" customHeight="1" x14ac:dyDescent="0.15">
      <c r="B192" s="774"/>
      <c r="C192" s="777"/>
      <c r="D192" s="777"/>
      <c r="E192" s="777"/>
      <c r="F192" s="333"/>
      <c r="G192" s="781"/>
      <c r="H192" s="782"/>
      <c r="I192" s="333"/>
      <c r="J192" s="334"/>
      <c r="K192" s="335"/>
      <c r="L192" s="376" t="s">
        <v>247</v>
      </c>
      <c r="M192" s="335"/>
      <c r="N192" s="376" t="s">
        <v>254</v>
      </c>
      <c r="O192" s="335"/>
      <c r="P192" s="376" t="s">
        <v>247</v>
      </c>
      <c r="Q192" s="335"/>
      <c r="R192" s="376" t="s">
        <v>254</v>
      </c>
      <c r="S192" s="761"/>
      <c r="T192" s="762"/>
      <c r="U192" s="763"/>
    </row>
    <row r="193" spans="1:30" ht="24" customHeight="1" x14ac:dyDescent="0.15">
      <c r="B193" s="774"/>
      <c r="C193" s="777"/>
      <c r="D193" s="777"/>
      <c r="E193" s="777"/>
      <c r="F193" s="333"/>
      <c r="G193" s="781"/>
      <c r="H193" s="782"/>
      <c r="I193" s="333"/>
      <c r="J193" s="334"/>
      <c r="K193" s="335"/>
      <c r="L193" s="376" t="s">
        <v>247</v>
      </c>
      <c r="M193" s="335"/>
      <c r="N193" s="376" t="s">
        <v>254</v>
      </c>
      <c r="O193" s="335"/>
      <c r="P193" s="376" t="s">
        <v>247</v>
      </c>
      <c r="Q193" s="335"/>
      <c r="R193" s="376" t="s">
        <v>254</v>
      </c>
      <c r="S193" s="761"/>
      <c r="T193" s="762"/>
      <c r="U193" s="763"/>
    </row>
    <row r="194" spans="1:30" ht="24" customHeight="1" x14ac:dyDescent="0.15">
      <c r="B194" s="774"/>
      <c r="C194" s="777"/>
      <c r="D194" s="777"/>
      <c r="E194" s="777"/>
      <c r="F194" s="333"/>
      <c r="G194" s="781"/>
      <c r="H194" s="782"/>
      <c r="I194" s="333"/>
      <c r="J194" s="334"/>
      <c r="K194" s="335"/>
      <c r="L194" s="376" t="s">
        <v>247</v>
      </c>
      <c r="M194" s="335"/>
      <c r="N194" s="376" t="s">
        <v>254</v>
      </c>
      <c r="O194" s="335"/>
      <c r="P194" s="376" t="s">
        <v>247</v>
      </c>
      <c r="Q194" s="335"/>
      <c r="R194" s="376" t="s">
        <v>254</v>
      </c>
      <c r="S194" s="761"/>
      <c r="T194" s="762"/>
      <c r="U194" s="763"/>
    </row>
    <row r="195" spans="1:30" ht="24" customHeight="1" thickBot="1" x14ac:dyDescent="0.2">
      <c r="B195" s="775"/>
      <c r="C195" s="778"/>
      <c r="D195" s="778"/>
      <c r="E195" s="778"/>
      <c r="F195" s="341" t="s">
        <v>261</v>
      </c>
      <c r="G195" s="338"/>
      <c r="H195" s="783" t="s">
        <v>268</v>
      </c>
      <c r="I195" s="784"/>
      <c r="J195" s="339"/>
      <c r="K195" s="755"/>
      <c r="L195" s="756"/>
      <c r="M195" s="756"/>
      <c r="N195" s="756"/>
      <c r="O195" s="756"/>
      <c r="P195" s="756"/>
      <c r="Q195" s="756"/>
      <c r="R195" s="757"/>
      <c r="S195" s="764"/>
      <c r="T195" s="765"/>
      <c r="U195" s="766"/>
    </row>
    <row r="196" spans="1:30" ht="24" customHeight="1" x14ac:dyDescent="0.15">
      <c r="B196" s="773">
        <v>4</v>
      </c>
      <c r="C196" s="776"/>
      <c r="D196" s="776"/>
      <c r="E196" s="776"/>
      <c r="F196" s="330"/>
      <c r="G196" s="779"/>
      <c r="H196" s="780"/>
      <c r="I196" s="330"/>
      <c r="J196" s="331"/>
      <c r="K196" s="332"/>
      <c r="L196" s="375" t="s">
        <v>247</v>
      </c>
      <c r="M196" s="332"/>
      <c r="N196" s="375" t="s">
        <v>254</v>
      </c>
      <c r="O196" s="332"/>
      <c r="P196" s="375" t="s">
        <v>247</v>
      </c>
      <c r="Q196" s="332"/>
      <c r="R196" s="375" t="s">
        <v>254</v>
      </c>
      <c r="S196" s="758" t="str">
        <f>IF(SUM(J196:J200)=0,"",SUM(J196:J200))</f>
        <v/>
      </c>
      <c r="T196" s="759"/>
      <c r="U196" s="760"/>
    </row>
    <row r="197" spans="1:30" ht="24" customHeight="1" x14ac:dyDescent="0.15">
      <c r="B197" s="774"/>
      <c r="C197" s="777"/>
      <c r="D197" s="777"/>
      <c r="E197" s="777"/>
      <c r="F197" s="333"/>
      <c r="G197" s="781"/>
      <c r="H197" s="782"/>
      <c r="I197" s="333"/>
      <c r="J197" s="334"/>
      <c r="K197" s="335"/>
      <c r="L197" s="376" t="s">
        <v>247</v>
      </c>
      <c r="M197" s="335"/>
      <c r="N197" s="376" t="s">
        <v>254</v>
      </c>
      <c r="O197" s="335"/>
      <c r="P197" s="376" t="s">
        <v>247</v>
      </c>
      <c r="Q197" s="335"/>
      <c r="R197" s="376" t="s">
        <v>254</v>
      </c>
      <c r="S197" s="761"/>
      <c r="T197" s="762"/>
      <c r="U197" s="763"/>
    </row>
    <row r="198" spans="1:30" ht="24" customHeight="1" x14ac:dyDescent="0.15">
      <c r="B198" s="774"/>
      <c r="C198" s="777"/>
      <c r="D198" s="777"/>
      <c r="E198" s="777"/>
      <c r="F198" s="333"/>
      <c r="G198" s="781"/>
      <c r="H198" s="782"/>
      <c r="I198" s="333"/>
      <c r="J198" s="334"/>
      <c r="K198" s="335"/>
      <c r="L198" s="376" t="s">
        <v>247</v>
      </c>
      <c r="M198" s="335"/>
      <c r="N198" s="376" t="s">
        <v>254</v>
      </c>
      <c r="O198" s="335"/>
      <c r="P198" s="376" t="s">
        <v>247</v>
      </c>
      <c r="Q198" s="335"/>
      <c r="R198" s="376" t="s">
        <v>254</v>
      </c>
      <c r="S198" s="761"/>
      <c r="T198" s="762"/>
      <c r="U198" s="763"/>
    </row>
    <row r="199" spans="1:30" ht="24" customHeight="1" x14ac:dyDescent="0.15">
      <c r="B199" s="774"/>
      <c r="C199" s="777"/>
      <c r="D199" s="777"/>
      <c r="E199" s="777"/>
      <c r="F199" s="333"/>
      <c r="G199" s="781"/>
      <c r="H199" s="782"/>
      <c r="I199" s="333"/>
      <c r="J199" s="334"/>
      <c r="K199" s="335"/>
      <c r="L199" s="376" t="s">
        <v>247</v>
      </c>
      <c r="M199" s="335"/>
      <c r="N199" s="376" t="s">
        <v>254</v>
      </c>
      <c r="O199" s="335"/>
      <c r="P199" s="376" t="s">
        <v>247</v>
      </c>
      <c r="Q199" s="335"/>
      <c r="R199" s="376" t="s">
        <v>254</v>
      </c>
      <c r="S199" s="761"/>
      <c r="T199" s="762"/>
      <c r="U199" s="763"/>
    </row>
    <row r="200" spans="1:30" ht="24" customHeight="1" thickBot="1" x14ac:dyDescent="0.2">
      <c r="B200" s="775"/>
      <c r="C200" s="778"/>
      <c r="D200" s="778"/>
      <c r="E200" s="778"/>
      <c r="F200" s="341" t="s">
        <v>261</v>
      </c>
      <c r="G200" s="338"/>
      <c r="H200" s="783" t="s">
        <v>268</v>
      </c>
      <c r="I200" s="784"/>
      <c r="J200" s="339"/>
      <c r="K200" s="755"/>
      <c r="L200" s="756"/>
      <c r="M200" s="756"/>
      <c r="N200" s="756"/>
      <c r="O200" s="756"/>
      <c r="P200" s="756"/>
      <c r="Q200" s="756"/>
      <c r="R200" s="757"/>
      <c r="S200" s="764"/>
      <c r="T200" s="765"/>
      <c r="U200" s="766"/>
    </row>
    <row r="201" spans="1:30" ht="24" customHeight="1" x14ac:dyDescent="0.15">
      <c r="B201" s="96" t="s">
        <v>123</v>
      </c>
      <c r="C201" s="86"/>
      <c r="D201" s="94"/>
      <c r="E201" s="94"/>
      <c r="F201" s="95"/>
      <c r="G201" s="94"/>
      <c r="H201" s="94"/>
    </row>
    <row r="202" spans="1:30" ht="16.5" customHeight="1" x14ac:dyDescent="0.15">
      <c r="B202" s="97" t="s">
        <v>297</v>
      </c>
      <c r="C202" s="86"/>
      <c r="D202" s="108"/>
      <c r="E202" s="90"/>
      <c r="F202" s="93"/>
      <c r="G202" s="93"/>
      <c r="H202" s="93"/>
    </row>
    <row r="203" spans="1:30" ht="16.5" customHeight="1" x14ac:dyDescent="0.15">
      <c r="B203" s="93" t="s">
        <v>269</v>
      </c>
      <c r="C203" s="86"/>
      <c r="D203" s="108"/>
      <c r="E203" s="86"/>
      <c r="F203" s="86"/>
      <c r="G203" s="93"/>
      <c r="H203" s="93"/>
    </row>
    <row r="204" spans="1:30" ht="16.5" customHeight="1" x14ac:dyDescent="0.15">
      <c r="B204" s="93"/>
      <c r="C204" s="86"/>
      <c r="D204" s="108"/>
      <c r="E204" s="90"/>
      <c r="F204" s="93"/>
      <c r="G204" s="93"/>
      <c r="H204" s="93"/>
    </row>
    <row r="205" spans="1:30" s="86" customFormat="1" ht="20.25" customHeight="1" x14ac:dyDescent="0.15">
      <c r="A205" s="108"/>
      <c r="B205" s="108"/>
      <c r="C205" s="86" t="s">
        <v>115</v>
      </c>
      <c r="G205" s="87"/>
      <c r="H205" s="87"/>
      <c r="I205" s="108"/>
      <c r="J205" s="108"/>
      <c r="K205" s="108"/>
      <c r="L205" s="108"/>
      <c r="M205" s="108"/>
      <c r="N205" s="108"/>
      <c r="O205" s="108"/>
      <c r="P205" s="108"/>
      <c r="Q205" s="108"/>
      <c r="R205" s="108"/>
      <c r="S205" s="108"/>
      <c r="T205" s="162" t="s">
        <v>270</v>
      </c>
      <c r="U205" s="222" t="str">
        <f>IF(SUM(S181:U200)=0,"",U176+1)</f>
        <v/>
      </c>
      <c r="W205" s="108"/>
      <c r="X205" s="108"/>
      <c r="Y205" s="108"/>
      <c r="Z205" s="299"/>
      <c r="AA205" s="299"/>
      <c r="AB205" s="299"/>
      <c r="AC205" s="299"/>
      <c r="AD205" s="299"/>
    </row>
    <row r="206" spans="1:30" s="86" customFormat="1" ht="27.75" x14ac:dyDescent="0.15">
      <c r="A206" s="108"/>
      <c r="B206" s="753" t="s">
        <v>116</v>
      </c>
      <c r="C206" s="753"/>
      <c r="D206" s="753"/>
      <c r="E206" s="753"/>
      <c r="F206" s="753"/>
      <c r="G206" s="753"/>
      <c r="H206" s="753"/>
      <c r="I206" s="753"/>
      <c r="J206" s="754" t="s">
        <v>429</v>
      </c>
      <c r="K206" s="754"/>
      <c r="L206" s="754"/>
      <c r="M206" s="754"/>
      <c r="N206" s="754"/>
      <c r="O206" s="754"/>
      <c r="P206" s="754"/>
      <c r="Q206" s="754"/>
      <c r="R206" s="754"/>
      <c r="S206" s="754"/>
      <c r="T206" s="754"/>
      <c r="U206" s="754"/>
      <c r="W206" s="108"/>
      <c r="X206" s="108"/>
      <c r="Y206" s="108"/>
      <c r="Z206" s="299"/>
      <c r="AA206" s="299"/>
      <c r="AB206" s="299"/>
      <c r="AC206" s="299"/>
      <c r="AD206" s="299"/>
    </row>
    <row r="207" spans="1:30" ht="21.75" thickBot="1" x14ac:dyDescent="0.2">
      <c r="D207" s="221" t="s">
        <v>257</v>
      </c>
      <c r="E207" s="785"/>
      <c r="F207" s="785"/>
      <c r="G207" s="89" t="s">
        <v>258</v>
      </c>
      <c r="H207" s="88"/>
      <c r="L207" s="217" t="s">
        <v>260</v>
      </c>
      <c r="M207" s="342"/>
      <c r="N207" s="93" t="s">
        <v>247</v>
      </c>
      <c r="O207" s="342"/>
      <c r="P207" s="93" t="s">
        <v>254</v>
      </c>
      <c r="Q207" s="93" t="s">
        <v>218</v>
      </c>
      <c r="R207" s="342"/>
      <c r="S207" s="93" t="s">
        <v>247</v>
      </c>
      <c r="T207" s="342"/>
      <c r="U207" s="93" t="s">
        <v>259</v>
      </c>
    </row>
    <row r="208" spans="1:30" ht="18" customHeight="1" x14ac:dyDescent="0.15">
      <c r="B208" s="773" t="s">
        <v>256</v>
      </c>
      <c r="C208" s="786" t="s">
        <v>253</v>
      </c>
      <c r="D208" s="218" t="s">
        <v>266</v>
      </c>
      <c r="E208" s="218" t="s">
        <v>251</v>
      </c>
      <c r="F208" s="788" t="s">
        <v>117</v>
      </c>
      <c r="G208" s="706" t="s">
        <v>118</v>
      </c>
      <c r="H208" s="707"/>
      <c r="I208" s="91" t="s">
        <v>119</v>
      </c>
      <c r="J208" s="91" t="s">
        <v>264</v>
      </c>
      <c r="K208" s="706" t="s">
        <v>120</v>
      </c>
      <c r="L208" s="767"/>
      <c r="M208" s="767"/>
      <c r="N208" s="707"/>
      <c r="O208" s="706" t="s">
        <v>255</v>
      </c>
      <c r="P208" s="767"/>
      <c r="Q208" s="767"/>
      <c r="R208" s="707"/>
      <c r="S208" s="706" t="s">
        <v>262</v>
      </c>
      <c r="T208" s="767"/>
      <c r="U208" s="768"/>
    </row>
    <row r="209" spans="2:21" ht="18" customHeight="1" thickBot="1" x14ac:dyDescent="0.2">
      <c r="B209" s="775"/>
      <c r="C209" s="787"/>
      <c r="D209" s="219" t="s">
        <v>250</v>
      </c>
      <c r="E209" s="219" t="s">
        <v>252</v>
      </c>
      <c r="F209" s="789"/>
      <c r="G209" s="769"/>
      <c r="H209" s="771"/>
      <c r="I209" s="92" t="s">
        <v>121</v>
      </c>
      <c r="J209" s="92" t="s">
        <v>265</v>
      </c>
      <c r="K209" s="769"/>
      <c r="L209" s="770"/>
      <c r="M209" s="770"/>
      <c r="N209" s="771"/>
      <c r="O209" s="769"/>
      <c r="P209" s="770"/>
      <c r="Q209" s="770"/>
      <c r="R209" s="771"/>
      <c r="S209" s="769" t="s">
        <v>263</v>
      </c>
      <c r="T209" s="770"/>
      <c r="U209" s="772"/>
    </row>
    <row r="210" spans="2:21" ht="24" customHeight="1" x14ac:dyDescent="0.15">
      <c r="B210" s="773">
        <v>1</v>
      </c>
      <c r="C210" s="776"/>
      <c r="D210" s="776"/>
      <c r="E210" s="776"/>
      <c r="F210" s="330"/>
      <c r="G210" s="779"/>
      <c r="H210" s="780"/>
      <c r="I210" s="330"/>
      <c r="J210" s="331"/>
      <c r="K210" s="332"/>
      <c r="L210" s="375" t="s">
        <v>247</v>
      </c>
      <c r="M210" s="332"/>
      <c r="N210" s="375" t="s">
        <v>254</v>
      </c>
      <c r="O210" s="332"/>
      <c r="P210" s="375" t="s">
        <v>247</v>
      </c>
      <c r="Q210" s="332"/>
      <c r="R210" s="375" t="s">
        <v>254</v>
      </c>
      <c r="S210" s="758" t="str">
        <f>IF(SUM(J210:J214)=0,"",SUM(J210:J214))</f>
        <v/>
      </c>
      <c r="T210" s="759"/>
      <c r="U210" s="760"/>
    </row>
    <row r="211" spans="2:21" ht="24" customHeight="1" x14ac:dyDescent="0.15">
      <c r="B211" s="774"/>
      <c r="C211" s="777"/>
      <c r="D211" s="777"/>
      <c r="E211" s="777"/>
      <c r="F211" s="333"/>
      <c r="G211" s="781"/>
      <c r="H211" s="782"/>
      <c r="I211" s="333"/>
      <c r="J211" s="334"/>
      <c r="K211" s="335"/>
      <c r="L211" s="376" t="s">
        <v>247</v>
      </c>
      <c r="M211" s="335"/>
      <c r="N211" s="376" t="s">
        <v>254</v>
      </c>
      <c r="O211" s="335"/>
      <c r="P211" s="376" t="s">
        <v>247</v>
      </c>
      <c r="Q211" s="335"/>
      <c r="R211" s="376" t="s">
        <v>254</v>
      </c>
      <c r="S211" s="761"/>
      <c r="T211" s="762"/>
      <c r="U211" s="763"/>
    </row>
    <row r="212" spans="2:21" ht="23.25" customHeight="1" x14ac:dyDescent="0.15">
      <c r="B212" s="774"/>
      <c r="C212" s="777"/>
      <c r="D212" s="777"/>
      <c r="E212" s="777"/>
      <c r="F212" s="333"/>
      <c r="G212" s="781"/>
      <c r="H212" s="782"/>
      <c r="I212" s="333"/>
      <c r="J212" s="334"/>
      <c r="K212" s="335"/>
      <c r="L212" s="376" t="s">
        <v>247</v>
      </c>
      <c r="M212" s="335"/>
      <c r="N212" s="376" t="s">
        <v>254</v>
      </c>
      <c r="O212" s="335"/>
      <c r="P212" s="376" t="s">
        <v>247</v>
      </c>
      <c r="Q212" s="335"/>
      <c r="R212" s="376" t="s">
        <v>254</v>
      </c>
      <c r="S212" s="761"/>
      <c r="T212" s="762"/>
      <c r="U212" s="763"/>
    </row>
    <row r="213" spans="2:21" ht="24" customHeight="1" x14ac:dyDescent="0.15">
      <c r="B213" s="774"/>
      <c r="C213" s="777"/>
      <c r="D213" s="777"/>
      <c r="E213" s="777"/>
      <c r="F213" s="333"/>
      <c r="G213" s="781"/>
      <c r="H213" s="782"/>
      <c r="I213" s="333"/>
      <c r="J213" s="334"/>
      <c r="K213" s="335"/>
      <c r="L213" s="376" t="s">
        <v>247</v>
      </c>
      <c r="M213" s="335"/>
      <c r="N213" s="376" t="s">
        <v>254</v>
      </c>
      <c r="O213" s="335"/>
      <c r="P213" s="376" t="s">
        <v>247</v>
      </c>
      <c r="Q213" s="335"/>
      <c r="R213" s="376" t="s">
        <v>254</v>
      </c>
      <c r="S213" s="761"/>
      <c r="T213" s="762"/>
      <c r="U213" s="763"/>
    </row>
    <row r="214" spans="2:21" ht="24" customHeight="1" thickBot="1" x14ac:dyDescent="0.2">
      <c r="B214" s="775"/>
      <c r="C214" s="778"/>
      <c r="D214" s="778"/>
      <c r="E214" s="778"/>
      <c r="F214" s="341" t="s">
        <v>261</v>
      </c>
      <c r="G214" s="338"/>
      <c r="H214" s="783" t="s">
        <v>268</v>
      </c>
      <c r="I214" s="784"/>
      <c r="J214" s="339"/>
      <c r="K214" s="755"/>
      <c r="L214" s="756"/>
      <c r="M214" s="756"/>
      <c r="N214" s="756"/>
      <c r="O214" s="756"/>
      <c r="P214" s="756"/>
      <c r="Q214" s="756"/>
      <c r="R214" s="757"/>
      <c r="S214" s="764"/>
      <c r="T214" s="765"/>
      <c r="U214" s="766"/>
    </row>
    <row r="215" spans="2:21" ht="24" customHeight="1" x14ac:dyDescent="0.15">
      <c r="B215" s="773">
        <v>2</v>
      </c>
      <c r="C215" s="776"/>
      <c r="D215" s="776"/>
      <c r="E215" s="776"/>
      <c r="F215" s="330"/>
      <c r="G215" s="779"/>
      <c r="H215" s="780"/>
      <c r="I215" s="330"/>
      <c r="J215" s="331"/>
      <c r="K215" s="332"/>
      <c r="L215" s="375" t="s">
        <v>247</v>
      </c>
      <c r="M215" s="332"/>
      <c r="N215" s="375" t="s">
        <v>254</v>
      </c>
      <c r="O215" s="332"/>
      <c r="P215" s="375" t="s">
        <v>247</v>
      </c>
      <c r="Q215" s="332"/>
      <c r="R215" s="375" t="s">
        <v>254</v>
      </c>
      <c r="S215" s="758" t="str">
        <f>IF(SUM(J215:J219)=0,"",SUM(J215:J219))</f>
        <v/>
      </c>
      <c r="T215" s="759"/>
      <c r="U215" s="760"/>
    </row>
    <row r="216" spans="2:21" ht="24" customHeight="1" x14ac:dyDescent="0.15">
      <c r="B216" s="774"/>
      <c r="C216" s="777"/>
      <c r="D216" s="777"/>
      <c r="E216" s="777"/>
      <c r="F216" s="333"/>
      <c r="G216" s="781"/>
      <c r="H216" s="782"/>
      <c r="I216" s="333"/>
      <c r="J216" s="334"/>
      <c r="K216" s="335"/>
      <c r="L216" s="376" t="s">
        <v>247</v>
      </c>
      <c r="M216" s="335"/>
      <c r="N216" s="376" t="s">
        <v>254</v>
      </c>
      <c r="O216" s="335"/>
      <c r="P216" s="376" t="s">
        <v>247</v>
      </c>
      <c r="Q216" s="335"/>
      <c r="R216" s="376" t="s">
        <v>254</v>
      </c>
      <c r="S216" s="761"/>
      <c r="T216" s="762"/>
      <c r="U216" s="763"/>
    </row>
    <row r="217" spans="2:21" ht="24" customHeight="1" x14ac:dyDescent="0.15">
      <c r="B217" s="774"/>
      <c r="C217" s="777"/>
      <c r="D217" s="777"/>
      <c r="E217" s="777"/>
      <c r="F217" s="333"/>
      <c r="G217" s="781"/>
      <c r="H217" s="782"/>
      <c r="I217" s="333"/>
      <c r="J217" s="334"/>
      <c r="K217" s="335"/>
      <c r="L217" s="376" t="s">
        <v>247</v>
      </c>
      <c r="M217" s="335"/>
      <c r="N217" s="376" t="s">
        <v>254</v>
      </c>
      <c r="O217" s="335"/>
      <c r="P217" s="376" t="s">
        <v>247</v>
      </c>
      <c r="Q217" s="335"/>
      <c r="R217" s="376" t="s">
        <v>254</v>
      </c>
      <c r="S217" s="761"/>
      <c r="T217" s="762"/>
      <c r="U217" s="763"/>
    </row>
    <row r="218" spans="2:21" ht="24" customHeight="1" x14ac:dyDescent="0.15">
      <c r="B218" s="774"/>
      <c r="C218" s="777"/>
      <c r="D218" s="777"/>
      <c r="E218" s="777"/>
      <c r="F218" s="333"/>
      <c r="G218" s="781"/>
      <c r="H218" s="782"/>
      <c r="I218" s="333"/>
      <c r="J218" s="334"/>
      <c r="K218" s="335"/>
      <c r="L218" s="376" t="s">
        <v>247</v>
      </c>
      <c r="M218" s="335"/>
      <c r="N218" s="376" t="s">
        <v>254</v>
      </c>
      <c r="O218" s="335"/>
      <c r="P218" s="376" t="s">
        <v>247</v>
      </c>
      <c r="Q218" s="335"/>
      <c r="R218" s="376" t="s">
        <v>254</v>
      </c>
      <c r="S218" s="761"/>
      <c r="T218" s="762"/>
      <c r="U218" s="763"/>
    </row>
    <row r="219" spans="2:21" ht="24" customHeight="1" thickBot="1" x14ac:dyDescent="0.2">
      <c r="B219" s="775"/>
      <c r="C219" s="778"/>
      <c r="D219" s="778"/>
      <c r="E219" s="778"/>
      <c r="F219" s="341" t="s">
        <v>261</v>
      </c>
      <c r="G219" s="338"/>
      <c r="H219" s="783" t="s">
        <v>268</v>
      </c>
      <c r="I219" s="784"/>
      <c r="J219" s="339"/>
      <c r="K219" s="755"/>
      <c r="L219" s="756"/>
      <c r="M219" s="756"/>
      <c r="N219" s="756"/>
      <c r="O219" s="756"/>
      <c r="P219" s="756"/>
      <c r="Q219" s="756"/>
      <c r="R219" s="757"/>
      <c r="S219" s="764"/>
      <c r="T219" s="765"/>
      <c r="U219" s="766"/>
    </row>
    <row r="220" spans="2:21" ht="24" customHeight="1" x14ac:dyDescent="0.15">
      <c r="B220" s="773">
        <v>3</v>
      </c>
      <c r="C220" s="776"/>
      <c r="D220" s="776"/>
      <c r="E220" s="776"/>
      <c r="F220" s="330"/>
      <c r="G220" s="779"/>
      <c r="H220" s="780"/>
      <c r="I220" s="330"/>
      <c r="J220" s="331"/>
      <c r="K220" s="332"/>
      <c r="L220" s="375" t="s">
        <v>247</v>
      </c>
      <c r="M220" s="332"/>
      <c r="N220" s="375" t="s">
        <v>254</v>
      </c>
      <c r="O220" s="332"/>
      <c r="P220" s="375" t="s">
        <v>247</v>
      </c>
      <c r="Q220" s="332"/>
      <c r="R220" s="375" t="s">
        <v>254</v>
      </c>
      <c r="S220" s="758" t="str">
        <f>IF(SUM(J220:J224)=0,"",SUM(J220:J224))</f>
        <v/>
      </c>
      <c r="T220" s="759"/>
      <c r="U220" s="760"/>
    </row>
    <row r="221" spans="2:21" ht="24" customHeight="1" x14ac:dyDescent="0.15">
      <c r="B221" s="774"/>
      <c r="C221" s="777"/>
      <c r="D221" s="777"/>
      <c r="E221" s="777"/>
      <c r="F221" s="333"/>
      <c r="G221" s="781"/>
      <c r="H221" s="782"/>
      <c r="I221" s="333"/>
      <c r="J221" s="334"/>
      <c r="K221" s="335"/>
      <c r="L221" s="376" t="s">
        <v>247</v>
      </c>
      <c r="M221" s="335"/>
      <c r="N221" s="376" t="s">
        <v>254</v>
      </c>
      <c r="O221" s="335"/>
      <c r="P221" s="376" t="s">
        <v>247</v>
      </c>
      <c r="Q221" s="335"/>
      <c r="R221" s="376" t="s">
        <v>254</v>
      </c>
      <c r="S221" s="761"/>
      <c r="T221" s="762"/>
      <c r="U221" s="763"/>
    </row>
    <row r="222" spans="2:21" ht="24" customHeight="1" x14ac:dyDescent="0.15">
      <c r="B222" s="774"/>
      <c r="C222" s="777"/>
      <c r="D222" s="777"/>
      <c r="E222" s="777"/>
      <c r="F222" s="333"/>
      <c r="G222" s="781"/>
      <c r="H222" s="782"/>
      <c r="I222" s="333"/>
      <c r="J222" s="334"/>
      <c r="K222" s="335"/>
      <c r="L222" s="376" t="s">
        <v>247</v>
      </c>
      <c r="M222" s="335"/>
      <c r="N222" s="376" t="s">
        <v>254</v>
      </c>
      <c r="O222" s="335"/>
      <c r="P222" s="376" t="s">
        <v>247</v>
      </c>
      <c r="Q222" s="335"/>
      <c r="R222" s="376" t="s">
        <v>254</v>
      </c>
      <c r="S222" s="761"/>
      <c r="T222" s="762"/>
      <c r="U222" s="763"/>
    </row>
    <row r="223" spans="2:21" ht="24" customHeight="1" x14ac:dyDescent="0.15">
      <c r="B223" s="774"/>
      <c r="C223" s="777"/>
      <c r="D223" s="777"/>
      <c r="E223" s="777"/>
      <c r="F223" s="333"/>
      <c r="G223" s="781"/>
      <c r="H223" s="782"/>
      <c r="I223" s="333"/>
      <c r="J223" s="334"/>
      <c r="K223" s="335"/>
      <c r="L223" s="376" t="s">
        <v>247</v>
      </c>
      <c r="M223" s="335"/>
      <c r="N223" s="376" t="s">
        <v>254</v>
      </c>
      <c r="O223" s="335"/>
      <c r="P223" s="376" t="s">
        <v>247</v>
      </c>
      <c r="Q223" s="335"/>
      <c r="R223" s="376" t="s">
        <v>254</v>
      </c>
      <c r="S223" s="761"/>
      <c r="T223" s="762"/>
      <c r="U223" s="763"/>
    </row>
    <row r="224" spans="2:21" ht="24" customHeight="1" thickBot="1" x14ac:dyDescent="0.2">
      <c r="B224" s="775"/>
      <c r="C224" s="778"/>
      <c r="D224" s="778"/>
      <c r="E224" s="778"/>
      <c r="F224" s="341" t="s">
        <v>261</v>
      </c>
      <c r="G224" s="338"/>
      <c r="H224" s="783" t="s">
        <v>268</v>
      </c>
      <c r="I224" s="784"/>
      <c r="J224" s="339"/>
      <c r="K224" s="755"/>
      <c r="L224" s="756"/>
      <c r="M224" s="756"/>
      <c r="N224" s="756"/>
      <c r="O224" s="756"/>
      <c r="P224" s="756"/>
      <c r="Q224" s="756"/>
      <c r="R224" s="757"/>
      <c r="S224" s="764"/>
      <c r="T224" s="765"/>
      <c r="U224" s="766"/>
    </row>
    <row r="225" spans="2:21" ht="24" customHeight="1" x14ac:dyDescent="0.15">
      <c r="B225" s="773">
        <v>4</v>
      </c>
      <c r="C225" s="776"/>
      <c r="D225" s="776"/>
      <c r="E225" s="776"/>
      <c r="F225" s="330"/>
      <c r="G225" s="779"/>
      <c r="H225" s="780"/>
      <c r="I225" s="330"/>
      <c r="J225" s="331"/>
      <c r="K225" s="332"/>
      <c r="L225" s="375" t="s">
        <v>247</v>
      </c>
      <c r="M225" s="332"/>
      <c r="N225" s="375" t="s">
        <v>254</v>
      </c>
      <c r="O225" s="332"/>
      <c r="P225" s="375" t="s">
        <v>247</v>
      </c>
      <c r="Q225" s="332"/>
      <c r="R225" s="375" t="s">
        <v>254</v>
      </c>
      <c r="S225" s="758" t="str">
        <f>IF(SUM(J225:J229)=0,"",SUM(J225:J229))</f>
        <v/>
      </c>
      <c r="T225" s="759"/>
      <c r="U225" s="760"/>
    </row>
    <row r="226" spans="2:21" ht="24" customHeight="1" x14ac:dyDescent="0.15">
      <c r="B226" s="774"/>
      <c r="C226" s="777"/>
      <c r="D226" s="777"/>
      <c r="E226" s="777"/>
      <c r="F226" s="333"/>
      <c r="G226" s="781"/>
      <c r="H226" s="782"/>
      <c r="I226" s="333"/>
      <c r="J226" s="334"/>
      <c r="K226" s="335"/>
      <c r="L226" s="376" t="s">
        <v>247</v>
      </c>
      <c r="M226" s="335"/>
      <c r="N226" s="376" t="s">
        <v>254</v>
      </c>
      <c r="O226" s="335"/>
      <c r="P226" s="376" t="s">
        <v>247</v>
      </c>
      <c r="Q226" s="335"/>
      <c r="R226" s="376" t="s">
        <v>254</v>
      </c>
      <c r="S226" s="761"/>
      <c r="T226" s="762"/>
      <c r="U226" s="763"/>
    </row>
    <row r="227" spans="2:21" ht="24" customHeight="1" x14ac:dyDescent="0.15">
      <c r="B227" s="774"/>
      <c r="C227" s="777"/>
      <c r="D227" s="777"/>
      <c r="E227" s="777"/>
      <c r="F227" s="333"/>
      <c r="G227" s="781"/>
      <c r="H227" s="782"/>
      <c r="I227" s="333"/>
      <c r="J227" s="334"/>
      <c r="K227" s="335"/>
      <c r="L227" s="376" t="s">
        <v>247</v>
      </c>
      <c r="M227" s="335"/>
      <c r="N227" s="376" t="s">
        <v>254</v>
      </c>
      <c r="O227" s="335"/>
      <c r="P227" s="376" t="s">
        <v>247</v>
      </c>
      <c r="Q227" s="335"/>
      <c r="R227" s="376" t="s">
        <v>254</v>
      </c>
      <c r="S227" s="761"/>
      <c r="T227" s="762"/>
      <c r="U227" s="763"/>
    </row>
    <row r="228" spans="2:21" ht="24" customHeight="1" x14ac:dyDescent="0.15">
      <c r="B228" s="774"/>
      <c r="C228" s="777"/>
      <c r="D228" s="777"/>
      <c r="E228" s="777"/>
      <c r="F228" s="333"/>
      <c r="G228" s="781"/>
      <c r="H228" s="782"/>
      <c r="I228" s="333"/>
      <c r="J228" s="334"/>
      <c r="K228" s="335"/>
      <c r="L228" s="376" t="s">
        <v>247</v>
      </c>
      <c r="M228" s="335"/>
      <c r="N228" s="376" t="s">
        <v>254</v>
      </c>
      <c r="O228" s="335"/>
      <c r="P228" s="376" t="s">
        <v>247</v>
      </c>
      <c r="Q228" s="335"/>
      <c r="R228" s="376" t="s">
        <v>254</v>
      </c>
      <c r="S228" s="761"/>
      <c r="T228" s="762"/>
      <c r="U228" s="763"/>
    </row>
    <row r="229" spans="2:21" ht="24" customHeight="1" thickBot="1" x14ac:dyDescent="0.2">
      <c r="B229" s="775"/>
      <c r="C229" s="778"/>
      <c r="D229" s="778"/>
      <c r="E229" s="778"/>
      <c r="F229" s="341" t="s">
        <v>261</v>
      </c>
      <c r="G229" s="338"/>
      <c r="H229" s="783" t="s">
        <v>268</v>
      </c>
      <c r="I229" s="784"/>
      <c r="J229" s="339"/>
      <c r="K229" s="755"/>
      <c r="L229" s="756"/>
      <c r="M229" s="756"/>
      <c r="N229" s="756"/>
      <c r="O229" s="756"/>
      <c r="P229" s="756"/>
      <c r="Q229" s="756"/>
      <c r="R229" s="757"/>
      <c r="S229" s="764"/>
      <c r="T229" s="765"/>
      <c r="U229" s="766"/>
    </row>
    <row r="230" spans="2:21" ht="24" customHeight="1" x14ac:dyDescent="0.15">
      <c r="B230" s="96" t="s">
        <v>123</v>
      </c>
      <c r="C230" s="86"/>
      <c r="D230" s="94"/>
      <c r="E230" s="94"/>
      <c r="F230" s="95"/>
      <c r="G230" s="94"/>
      <c r="H230" s="94"/>
    </row>
    <row r="231" spans="2:21" ht="16.5" customHeight="1" x14ac:dyDescent="0.15">
      <c r="B231" s="97" t="s">
        <v>297</v>
      </c>
      <c r="C231" s="86"/>
      <c r="D231" s="108"/>
      <c r="E231" s="90"/>
      <c r="F231" s="93"/>
      <c r="G231" s="93"/>
      <c r="H231" s="93"/>
    </row>
    <row r="232" spans="2:21" ht="16.5" customHeight="1" x14ac:dyDescent="0.15">
      <c r="B232" s="93" t="s">
        <v>269</v>
      </c>
      <c r="C232" s="86"/>
      <c r="D232" s="108"/>
      <c r="E232" s="86"/>
      <c r="F232" s="86"/>
      <c r="G232" s="93"/>
      <c r="H232" s="93"/>
    </row>
    <row r="233" spans="2:21" ht="16.5" customHeight="1" x14ac:dyDescent="0.15">
      <c r="B233" s="93"/>
      <c r="C233" s="86"/>
      <c r="D233" s="108"/>
      <c r="E233" s="90"/>
      <c r="F233" s="93"/>
      <c r="G233" s="93"/>
      <c r="H233" s="93"/>
    </row>
  </sheetData>
  <sheetProtection password="CC25" sheet="1" selectLockedCells="1"/>
  <mergeCells count="456">
    <mergeCell ref="B3:I3"/>
    <mergeCell ref="J3:U3"/>
    <mergeCell ref="E4:F4"/>
    <mergeCell ref="B5:B6"/>
    <mergeCell ref="C5:C6"/>
    <mergeCell ref="F5:F6"/>
    <mergeCell ref="G5:H6"/>
    <mergeCell ref="K5:N5"/>
    <mergeCell ref="O5:R5"/>
    <mergeCell ref="S5:U5"/>
    <mergeCell ref="K6:N6"/>
    <mergeCell ref="O6:R6"/>
    <mergeCell ref="S6:U6"/>
    <mergeCell ref="B7:B11"/>
    <mergeCell ref="C7:C11"/>
    <mergeCell ref="D7:D11"/>
    <mergeCell ref="E7:E11"/>
    <mergeCell ref="G7:H7"/>
    <mergeCell ref="S7:U11"/>
    <mergeCell ref="G8:H8"/>
    <mergeCell ref="G9:H9"/>
    <mergeCell ref="G10:H10"/>
    <mergeCell ref="H11:I11"/>
    <mergeCell ref="K11:R11"/>
    <mergeCell ref="B12:B16"/>
    <mergeCell ref="C12:C16"/>
    <mergeCell ref="D12:D16"/>
    <mergeCell ref="E12:E16"/>
    <mergeCell ref="G12:H12"/>
    <mergeCell ref="S12:U16"/>
    <mergeCell ref="G13:H13"/>
    <mergeCell ref="G14:H14"/>
    <mergeCell ref="G15:H15"/>
    <mergeCell ref="H16:I16"/>
    <mergeCell ref="K16:R16"/>
    <mergeCell ref="S17:U21"/>
    <mergeCell ref="G18:H18"/>
    <mergeCell ref="G19:H19"/>
    <mergeCell ref="G20:H20"/>
    <mergeCell ref="H21:I21"/>
    <mergeCell ref="K21:R21"/>
    <mergeCell ref="B22:B26"/>
    <mergeCell ref="C22:C26"/>
    <mergeCell ref="D22:D26"/>
    <mergeCell ref="E22:E26"/>
    <mergeCell ref="G22:H22"/>
    <mergeCell ref="B17:B21"/>
    <mergeCell ref="C17:C21"/>
    <mergeCell ref="D17:D21"/>
    <mergeCell ref="E17:E21"/>
    <mergeCell ref="G17:H17"/>
    <mergeCell ref="S22:U26"/>
    <mergeCell ref="G23:H23"/>
    <mergeCell ref="G24:H24"/>
    <mergeCell ref="G25:H25"/>
    <mergeCell ref="H26:I26"/>
    <mergeCell ref="K26:R26"/>
    <mergeCell ref="B32:I32"/>
    <mergeCell ref="J32:U32"/>
    <mergeCell ref="E33:F33"/>
    <mergeCell ref="B34:B35"/>
    <mergeCell ref="C34:C35"/>
    <mergeCell ref="F34:F35"/>
    <mergeCell ref="G34:H35"/>
    <mergeCell ref="K34:N34"/>
    <mergeCell ref="O34:R34"/>
    <mergeCell ref="S34:U34"/>
    <mergeCell ref="K35:N35"/>
    <mergeCell ref="O35:R35"/>
    <mergeCell ref="S35:U35"/>
    <mergeCell ref="B36:B40"/>
    <mergeCell ref="C36:C40"/>
    <mergeCell ref="D36:D40"/>
    <mergeCell ref="E36:E40"/>
    <mergeCell ref="G36:H36"/>
    <mergeCell ref="S36:U40"/>
    <mergeCell ref="G37:H37"/>
    <mergeCell ref="G38:H38"/>
    <mergeCell ref="G39:H39"/>
    <mergeCell ref="H40:I40"/>
    <mergeCell ref="K40:R40"/>
    <mergeCell ref="B41:B45"/>
    <mergeCell ref="C41:C45"/>
    <mergeCell ref="D41:D45"/>
    <mergeCell ref="E41:E45"/>
    <mergeCell ref="G41:H41"/>
    <mergeCell ref="S41:U45"/>
    <mergeCell ref="G42:H42"/>
    <mergeCell ref="G43:H43"/>
    <mergeCell ref="G44:H44"/>
    <mergeCell ref="H45:I45"/>
    <mergeCell ref="K45:R45"/>
    <mergeCell ref="S46:U50"/>
    <mergeCell ref="G47:H47"/>
    <mergeCell ref="G48:H48"/>
    <mergeCell ref="G49:H49"/>
    <mergeCell ref="H50:I50"/>
    <mergeCell ref="K50:R50"/>
    <mergeCell ref="B51:B55"/>
    <mergeCell ref="C51:C55"/>
    <mergeCell ref="D51:D55"/>
    <mergeCell ref="E51:E55"/>
    <mergeCell ref="G51:H51"/>
    <mergeCell ref="B46:B50"/>
    <mergeCell ref="C46:C50"/>
    <mergeCell ref="D46:D50"/>
    <mergeCell ref="E46:E50"/>
    <mergeCell ref="G46:H46"/>
    <mergeCell ref="S51:U55"/>
    <mergeCell ref="G52:H52"/>
    <mergeCell ref="G53:H53"/>
    <mergeCell ref="G54:H54"/>
    <mergeCell ref="H55:I55"/>
    <mergeCell ref="K55:R55"/>
    <mergeCell ref="B61:I61"/>
    <mergeCell ref="J61:U61"/>
    <mergeCell ref="E62:F62"/>
    <mergeCell ref="B63:B64"/>
    <mergeCell ref="C63:C64"/>
    <mergeCell ref="F63:F64"/>
    <mergeCell ref="G63:H64"/>
    <mergeCell ref="K63:N63"/>
    <mergeCell ref="O63:R63"/>
    <mergeCell ref="S63:U63"/>
    <mergeCell ref="K64:N64"/>
    <mergeCell ref="O64:R64"/>
    <mergeCell ref="S64:U64"/>
    <mergeCell ref="B65:B69"/>
    <mergeCell ref="C65:C69"/>
    <mergeCell ref="D65:D69"/>
    <mergeCell ref="E65:E69"/>
    <mergeCell ref="G65:H65"/>
    <mergeCell ref="S65:U69"/>
    <mergeCell ref="G66:H66"/>
    <mergeCell ref="G67:H67"/>
    <mergeCell ref="G68:H68"/>
    <mergeCell ref="H69:I69"/>
    <mergeCell ref="K69:R69"/>
    <mergeCell ref="B70:B74"/>
    <mergeCell ref="C70:C74"/>
    <mergeCell ref="D70:D74"/>
    <mergeCell ref="E70:E74"/>
    <mergeCell ref="G70:H70"/>
    <mergeCell ref="S70:U74"/>
    <mergeCell ref="G71:H71"/>
    <mergeCell ref="G72:H72"/>
    <mergeCell ref="G73:H73"/>
    <mergeCell ref="H74:I74"/>
    <mergeCell ref="K74:R74"/>
    <mergeCell ref="S75:U79"/>
    <mergeCell ref="G76:H76"/>
    <mergeCell ref="G77:H77"/>
    <mergeCell ref="G78:H78"/>
    <mergeCell ref="H79:I79"/>
    <mergeCell ref="K79:R79"/>
    <mergeCell ref="B80:B84"/>
    <mergeCell ref="C80:C84"/>
    <mergeCell ref="D80:D84"/>
    <mergeCell ref="E80:E84"/>
    <mergeCell ref="G80:H80"/>
    <mergeCell ref="B75:B79"/>
    <mergeCell ref="C75:C79"/>
    <mergeCell ref="D75:D79"/>
    <mergeCell ref="E75:E79"/>
    <mergeCell ref="G75:H75"/>
    <mergeCell ref="S80:U84"/>
    <mergeCell ref="G81:H81"/>
    <mergeCell ref="G82:H82"/>
    <mergeCell ref="G83:H83"/>
    <mergeCell ref="H84:I84"/>
    <mergeCell ref="K84:R84"/>
    <mergeCell ref="B90:I90"/>
    <mergeCell ref="J90:U90"/>
    <mergeCell ref="E91:F91"/>
    <mergeCell ref="B92:B93"/>
    <mergeCell ref="C92:C93"/>
    <mergeCell ref="F92:F93"/>
    <mergeCell ref="G92:H93"/>
    <mergeCell ref="K92:N92"/>
    <mergeCell ref="O92:R92"/>
    <mergeCell ref="S92:U92"/>
    <mergeCell ref="K93:N93"/>
    <mergeCell ref="O93:R93"/>
    <mergeCell ref="S93:U93"/>
    <mergeCell ref="B94:B98"/>
    <mergeCell ref="C94:C98"/>
    <mergeCell ref="D94:D98"/>
    <mergeCell ref="E94:E98"/>
    <mergeCell ref="G94:H94"/>
    <mergeCell ref="S94:U98"/>
    <mergeCell ref="G95:H95"/>
    <mergeCell ref="G96:H96"/>
    <mergeCell ref="G97:H97"/>
    <mergeCell ref="H98:I98"/>
    <mergeCell ref="K98:R98"/>
    <mergeCell ref="B99:B103"/>
    <mergeCell ref="C99:C103"/>
    <mergeCell ref="D99:D103"/>
    <mergeCell ref="E99:E103"/>
    <mergeCell ref="G99:H99"/>
    <mergeCell ref="S99:U103"/>
    <mergeCell ref="G100:H100"/>
    <mergeCell ref="G101:H101"/>
    <mergeCell ref="G102:H102"/>
    <mergeCell ref="H103:I103"/>
    <mergeCell ref="K103:R103"/>
    <mergeCell ref="S104:U108"/>
    <mergeCell ref="G105:H105"/>
    <mergeCell ref="G106:H106"/>
    <mergeCell ref="G107:H107"/>
    <mergeCell ref="H108:I108"/>
    <mergeCell ref="K108:R108"/>
    <mergeCell ref="B109:B113"/>
    <mergeCell ref="C109:C113"/>
    <mergeCell ref="D109:D113"/>
    <mergeCell ref="E109:E113"/>
    <mergeCell ref="G109:H109"/>
    <mergeCell ref="B104:B108"/>
    <mergeCell ref="C104:C108"/>
    <mergeCell ref="D104:D108"/>
    <mergeCell ref="E104:E108"/>
    <mergeCell ref="G104:H104"/>
    <mergeCell ref="S109:U113"/>
    <mergeCell ref="G110:H110"/>
    <mergeCell ref="G111:H111"/>
    <mergeCell ref="G112:H112"/>
    <mergeCell ref="H113:I113"/>
    <mergeCell ref="K113:R113"/>
    <mergeCell ref="B119:I119"/>
    <mergeCell ref="J119:U119"/>
    <mergeCell ref="E120:F120"/>
    <mergeCell ref="B121:B122"/>
    <mergeCell ref="C121:C122"/>
    <mergeCell ref="F121:F122"/>
    <mergeCell ref="G121:H122"/>
    <mergeCell ref="K121:N121"/>
    <mergeCell ref="O121:R121"/>
    <mergeCell ref="S121:U121"/>
    <mergeCell ref="K122:N122"/>
    <mergeCell ref="O122:R122"/>
    <mergeCell ref="S122:U122"/>
    <mergeCell ref="B123:B127"/>
    <mergeCell ref="C123:C127"/>
    <mergeCell ref="D123:D127"/>
    <mergeCell ref="E123:E127"/>
    <mergeCell ref="G123:H123"/>
    <mergeCell ref="S123:U127"/>
    <mergeCell ref="G124:H124"/>
    <mergeCell ref="G125:H125"/>
    <mergeCell ref="G126:H126"/>
    <mergeCell ref="H127:I127"/>
    <mergeCell ref="K127:R127"/>
    <mergeCell ref="B128:B132"/>
    <mergeCell ref="C128:C132"/>
    <mergeCell ref="D128:D132"/>
    <mergeCell ref="E128:E132"/>
    <mergeCell ref="G128:H128"/>
    <mergeCell ref="S128:U132"/>
    <mergeCell ref="G129:H129"/>
    <mergeCell ref="G130:H130"/>
    <mergeCell ref="G131:H131"/>
    <mergeCell ref="H132:I132"/>
    <mergeCell ref="K132:R132"/>
    <mergeCell ref="S133:U137"/>
    <mergeCell ref="G134:H134"/>
    <mergeCell ref="G135:H135"/>
    <mergeCell ref="G136:H136"/>
    <mergeCell ref="H137:I137"/>
    <mergeCell ref="K137:R137"/>
    <mergeCell ref="B138:B142"/>
    <mergeCell ref="C138:C142"/>
    <mergeCell ref="D138:D142"/>
    <mergeCell ref="E138:E142"/>
    <mergeCell ref="G138:H138"/>
    <mergeCell ref="B133:B137"/>
    <mergeCell ref="C133:C137"/>
    <mergeCell ref="D133:D137"/>
    <mergeCell ref="E133:E137"/>
    <mergeCell ref="G133:H133"/>
    <mergeCell ref="S138:U142"/>
    <mergeCell ref="G139:H139"/>
    <mergeCell ref="G140:H140"/>
    <mergeCell ref="G141:H141"/>
    <mergeCell ref="H142:I142"/>
    <mergeCell ref="K142:R142"/>
    <mergeCell ref="B148:I148"/>
    <mergeCell ref="J148:U148"/>
    <mergeCell ref="E149:F149"/>
    <mergeCell ref="B150:B151"/>
    <mergeCell ref="C150:C151"/>
    <mergeCell ref="F150:F151"/>
    <mergeCell ref="G150:H151"/>
    <mergeCell ref="K150:N150"/>
    <mergeCell ref="O150:R150"/>
    <mergeCell ref="S150:U150"/>
    <mergeCell ref="K151:N151"/>
    <mergeCell ref="O151:R151"/>
    <mergeCell ref="S151:U151"/>
    <mergeCell ref="B152:B156"/>
    <mergeCell ref="C152:C156"/>
    <mergeCell ref="D152:D156"/>
    <mergeCell ref="E152:E156"/>
    <mergeCell ref="G152:H152"/>
    <mergeCell ref="S152:U156"/>
    <mergeCell ref="G153:H153"/>
    <mergeCell ref="G154:H154"/>
    <mergeCell ref="G155:H155"/>
    <mergeCell ref="H156:I156"/>
    <mergeCell ref="K156:R156"/>
    <mergeCell ref="B157:B161"/>
    <mergeCell ref="C157:C161"/>
    <mergeCell ref="D157:D161"/>
    <mergeCell ref="E157:E161"/>
    <mergeCell ref="G157:H157"/>
    <mergeCell ref="S157:U161"/>
    <mergeCell ref="G158:H158"/>
    <mergeCell ref="G159:H159"/>
    <mergeCell ref="G160:H160"/>
    <mergeCell ref="H161:I161"/>
    <mergeCell ref="K161:R161"/>
    <mergeCell ref="S162:U166"/>
    <mergeCell ref="G163:H163"/>
    <mergeCell ref="G164:H164"/>
    <mergeCell ref="G165:H165"/>
    <mergeCell ref="H166:I166"/>
    <mergeCell ref="K166:R166"/>
    <mergeCell ref="B167:B171"/>
    <mergeCell ref="C167:C171"/>
    <mergeCell ref="D167:D171"/>
    <mergeCell ref="E167:E171"/>
    <mergeCell ref="G167:H167"/>
    <mergeCell ref="B162:B166"/>
    <mergeCell ref="C162:C166"/>
    <mergeCell ref="D162:D166"/>
    <mergeCell ref="E162:E166"/>
    <mergeCell ref="G162:H162"/>
    <mergeCell ref="S167:U171"/>
    <mergeCell ref="G168:H168"/>
    <mergeCell ref="G169:H169"/>
    <mergeCell ref="G170:H170"/>
    <mergeCell ref="H171:I171"/>
    <mergeCell ref="K171:R171"/>
    <mergeCell ref="B177:I177"/>
    <mergeCell ref="J177:U177"/>
    <mergeCell ref="E178:F178"/>
    <mergeCell ref="B179:B180"/>
    <mergeCell ref="C179:C180"/>
    <mergeCell ref="F179:F180"/>
    <mergeCell ref="G179:H180"/>
    <mergeCell ref="K179:N179"/>
    <mergeCell ref="O179:R179"/>
    <mergeCell ref="S179:U179"/>
    <mergeCell ref="K180:N180"/>
    <mergeCell ref="O180:R180"/>
    <mergeCell ref="S180:U180"/>
    <mergeCell ref="B181:B185"/>
    <mergeCell ref="C181:C185"/>
    <mergeCell ref="D181:D185"/>
    <mergeCell ref="E181:E185"/>
    <mergeCell ref="G181:H181"/>
    <mergeCell ref="S181:U185"/>
    <mergeCell ref="G182:H182"/>
    <mergeCell ref="G183:H183"/>
    <mergeCell ref="G184:H184"/>
    <mergeCell ref="H185:I185"/>
    <mergeCell ref="K185:R185"/>
    <mergeCell ref="B186:B190"/>
    <mergeCell ref="C186:C190"/>
    <mergeCell ref="D186:D190"/>
    <mergeCell ref="E186:E190"/>
    <mergeCell ref="G186:H186"/>
    <mergeCell ref="S186:U190"/>
    <mergeCell ref="G187:H187"/>
    <mergeCell ref="G188:H188"/>
    <mergeCell ref="G189:H189"/>
    <mergeCell ref="H190:I190"/>
    <mergeCell ref="K190:R190"/>
    <mergeCell ref="S191:U195"/>
    <mergeCell ref="G192:H192"/>
    <mergeCell ref="G193:H193"/>
    <mergeCell ref="G194:H194"/>
    <mergeCell ref="H195:I195"/>
    <mergeCell ref="K195:R195"/>
    <mergeCell ref="B196:B200"/>
    <mergeCell ref="C196:C200"/>
    <mergeCell ref="D196:D200"/>
    <mergeCell ref="E196:E200"/>
    <mergeCell ref="G196:H196"/>
    <mergeCell ref="B191:B195"/>
    <mergeCell ref="C191:C195"/>
    <mergeCell ref="D191:D195"/>
    <mergeCell ref="E191:E195"/>
    <mergeCell ref="G191:H191"/>
    <mergeCell ref="S196:U200"/>
    <mergeCell ref="G197:H197"/>
    <mergeCell ref="G198:H198"/>
    <mergeCell ref="G199:H199"/>
    <mergeCell ref="H200:I200"/>
    <mergeCell ref="K200:R200"/>
    <mergeCell ref="B206:I206"/>
    <mergeCell ref="J206:U206"/>
    <mergeCell ref="E207:F207"/>
    <mergeCell ref="B208:B209"/>
    <mergeCell ref="C208:C209"/>
    <mergeCell ref="F208:F209"/>
    <mergeCell ref="G208:H209"/>
    <mergeCell ref="K208:N208"/>
    <mergeCell ref="O208:R208"/>
    <mergeCell ref="S208:U208"/>
    <mergeCell ref="K209:N209"/>
    <mergeCell ref="O209:R209"/>
    <mergeCell ref="S209:U209"/>
    <mergeCell ref="B210:B214"/>
    <mergeCell ref="C210:C214"/>
    <mergeCell ref="D210:D214"/>
    <mergeCell ref="E210:E214"/>
    <mergeCell ref="G210:H210"/>
    <mergeCell ref="S210:U214"/>
    <mergeCell ref="G211:H211"/>
    <mergeCell ref="G212:H212"/>
    <mergeCell ref="G213:H213"/>
    <mergeCell ref="H214:I214"/>
    <mergeCell ref="K214:R214"/>
    <mergeCell ref="B215:B219"/>
    <mergeCell ref="C215:C219"/>
    <mergeCell ref="D215:D219"/>
    <mergeCell ref="E215:E219"/>
    <mergeCell ref="G215:H215"/>
    <mergeCell ref="S215:U219"/>
    <mergeCell ref="G216:H216"/>
    <mergeCell ref="G217:H217"/>
    <mergeCell ref="G218:H218"/>
    <mergeCell ref="H219:I219"/>
    <mergeCell ref="K219:R219"/>
    <mergeCell ref="S220:U224"/>
    <mergeCell ref="G221:H221"/>
    <mergeCell ref="G222:H222"/>
    <mergeCell ref="G223:H223"/>
    <mergeCell ref="H224:I224"/>
    <mergeCell ref="K224:R224"/>
    <mergeCell ref="B225:B229"/>
    <mergeCell ref="C225:C229"/>
    <mergeCell ref="D225:D229"/>
    <mergeCell ref="E225:E229"/>
    <mergeCell ref="G225:H225"/>
    <mergeCell ref="B220:B224"/>
    <mergeCell ref="C220:C224"/>
    <mergeCell ref="D220:D224"/>
    <mergeCell ref="E220:E224"/>
    <mergeCell ref="G220:H220"/>
    <mergeCell ref="S225:U229"/>
    <mergeCell ref="G226:H226"/>
    <mergeCell ref="G227:H227"/>
    <mergeCell ref="G228:H228"/>
    <mergeCell ref="H229:I229"/>
    <mergeCell ref="K229:R229"/>
  </mergeCells>
  <phoneticPr fontId="20"/>
  <conditionalFormatting sqref="A31:U59">
    <cfRule type="expression" dxfId="26" priority="7">
      <formula>SUM($S$7:$U$26)=0</formula>
    </cfRule>
  </conditionalFormatting>
  <conditionalFormatting sqref="A60:U88">
    <cfRule type="expression" dxfId="25" priority="6">
      <formula>SUM($S$36:$U$55)=0</formula>
    </cfRule>
  </conditionalFormatting>
  <conditionalFormatting sqref="A89:U117">
    <cfRule type="expression" dxfId="24" priority="5">
      <formula>SUM($S$65:$U$84)=0</formula>
    </cfRule>
  </conditionalFormatting>
  <conditionalFormatting sqref="A118:U146">
    <cfRule type="expression" dxfId="23" priority="4">
      <formula>SUM($S$94:$U$113)=0</formula>
    </cfRule>
  </conditionalFormatting>
  <conditionalFormatting sqref="A147:U175">
    <cfRule type="expression" dxfId="22" priority="3">
      <formula>SUM($S$123:$U$142)=0</formula>
    </cfRule>
  </conditionalFormatting>
  <conditionalFormatting sqref="A176:U204">
    <cfRule type="expression" dxfId="21" priority="2">
      <formula>SUM($S$152:$U$171)=0</formula>
    </cfRule>
  </conditionalFormatting>
  <conditionalFormatting sqref="A205:U233">
    <cfRule type="expression" dxfId="20" priority="1">
      <formula>SUM($S$181:$U$200)=0</formula>
    </cfRule>
  </conditionalFormatting>
  <dataValidations count="4">
    <dataValidation type="list" allowBlank="1" showInputMessage="1" showErrorMessage="1" sqref="C36 C41 C46 C51 C65 C70 C75 C80 C94 C99 C104 C109 C123 C128 C133 C138 C152 C157 C162 C167 C181 C186 C191 C196 C210 C215 C220 C225 C7:C26" xr:uid="{00000000-0002-0000-0500-000000000000}">
      <formula1>$Y$2:$Y$30</formula1>
    </dataValidation>
    <dataValidation type="list" allowBlank="1" showInputMessage="1" showErrorMessage="1" sqref="E4:F4 E33:F33 E62:F62 E91:F91 E120:F120 E149:F149 E178:F178 E207:F207" xr:uid="{00000000-0002-0000-0500-000001000000}">
      <formula1>$X$2:$X$20</formula1>
    </dataValidation>
    <dataValidation type="list" allowBlank="1" showInputMessage="1" showErrorMessage="1" sqref="E7:E26 E210:E229 E181:E200 E152:E171 E123:E142 E94:E113 E65:E84 E36:E55" xr:uid="{00000000-0002-0000-0500-000002000000}">
      <formula1>$E$5:$E$6</formula1>
    </dataValidation>
    <dataValidation type="list" allowBlank="1" showInputMessage="1" showErrorMessage="1" sqref="D181:D200 D94:D113 D123:D142 D7:D26 D152:D171 D36:D55 D65:D84 D210:D229" xr:uid="{00000000-0002-0000-0500-000003000000}">
      <formula1>"公共,民間"</formula1>
    </dataValidation>
  </dataValidations>
  <pageMargins left="0.27559055118110237" right="0.31496062992125984" top="0.47244094488188981" bottom="0.23622047244094491" header="0.51181102362204722" footer="0.19685039370078741"/>
  <pageSetup paperSize="9" scale="90" orientation="landscape" blackAndWhite="1" r:id="rId1"/>
  <headerFooter alignWithMargins="0"/>
  <rowBreaks count="1" manualBreakCount="1">
    <brk id="30"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indexed="13"/>
  </sheetPr>
  <dimension ref="A2:AD233"/>
  <sheetViews>
    <sheetView view="pageBreakPreview" zoomScale="85" zoomScaleNormal="75" zoomScaleSheetLayoutView="85" workbookViewId="0">
      <selection activeCell="E4" sqref="E4:F4"/>
    </sheetView>
  </sheetViews>
  <sheetFormatPr defaultRowHeight="15.95" customHeight="1" x14ac:dyDescent="0.15"/>
  <cols>
    <col min="1" max="1" width="1.25" style="108" customWidth="1"/>
    <col min="2" max="2" width="3" style="108" customWidth="1"/>
    <col min="3" max="3" width="13.5" style="107" customWidth="1"/>
    <col min="4" max="4" width="7.875" style="107" customWidth="1"/>
    <col min="5" max="5" width="7.875" style="108" customWidth="1"/>
    <col min="6" max="6" width="19.5" style="108" customWidth="1"/>
    <col min="7" max="7" width="6.75" style="108" customWidth="1"/>
    <col min="8" max="8" width="29" style="108" customWidth="1"/>
    <col min="9" max="9" width="11.875" style="108" customWidth="1"/>
    <col min="10" max="10" width="13.25" style="108" customWidth="1"/>
    <col min="11" max="11" width="4.125" style="108" customWidth="1"/>
    <col min="12" max="12" width="3.625" style="108" customWidth="1"/>
    <col min="13" max="13" width="4.125" style="108" customWidth="1"/>
    <col min="14" max="14" width="3.625" style="108" customWidth="1"/>
    <col min="15" max="15" width="4.125" style="108" customWidth="1"/>
    <col min="16" max="16" width="3.625" style="108" customWidth="1"/>
    <col min="17" max="17" width="4.125" style="108" customWidth="1"/>
    <col min="18" max="19" width="3.625" style="108" customWidth="1"/>
    <col min="20" max="20" width="4.125" style="108" customWidth="1"/>
    <col min="21" max="21" width="6.5" style="108" customWidth="1"/>
    <col min="22" max="22" width="9" style="108"/>
    <col min="23" max="23" width="3.25" style="108" hidden="1" customWidth="1"/>
    <col min="24" max="25" width="9" style="108" hidden="1" customWidth="1"/>
    <col min="26" max="27" width="0" style="298" hidden="1" customWidth="1"/>
    <col min="28" max="29" width="4.375" style="298" hidden="1" customWidth="1"/>
    <col min="30" max="30" width="0" style="298" hidden="1" customWidth="1"/>
    <col min="31" max="16384" width="9" style="108"/>
  </cols>
  <sheetData>
    <row r="2" spans="1:30" s="86" customFormat="1" ht="20.25" customHeight="1" x14ac:dyDescent="0.15">
      <c r="A2" s="108"/>
      <c r="B2" s="108"/>
      <c r="C2" s="86" t="s">
        <v>115</v>
      </c>
      <c r="G2" s="87"/>
      <c r="H2" s="87"/>
      <c r="I2" s="108"/>
      <c r="J2" s="108"/>
      <c r="K2" s="108"/>
      <c r="L2" s="108"/>
      <c r="M2" s="108"/>
      <c r="N2" s="108"/>
      <c r="O2" s="108"/>
      <c r="P2" s="108"/>
      <c r="Q2" s="108"/>
      <c r="R2" s="108"/>
      <c r="S2" s="108"/>
      <c r="T2" s="162" t="s">
        <v>270</v>
      </c>
      <c r="U2" s="222" t="str">
        <f>IF('様式1-10-1'!P2="３年",1,"")</f>
        <v/>
      </c>
      <c r="W2" s="108">
        <v>1</v>
      </c>
      <c r="X2" s="108" t="s">
        <v>144</v>
      </c>
      <c r="Y2" s="108" t="s">
        <v>207</v>
      </c>
      <c r="Z2" s="299"/>
      <c r="AA2" s="299"/>
      <c r="AB2" s="299"/>
      <c r="AC2" s="299"/>
      <c r="AD2" s="299"/>
    </row>
    <row r="3" spans="1:30" s="86" customFormat="1" ht="28.5" thickBot="1" x14ac:dyDescent="0.2">
      <c r="A3" s="108"/>
      <c r="B3" s="753" t="s">
        <v>116</v>
      </c>
      <c r="C3" s="753"/>
      <c r="D3" s="753"/>
      <c r="E3" s="753"/>
      <c r="F3" s="753"/>
      <c r="G3" s="753"/>
      <c r="H3" s="753"/>
      <c r="I3" s="753"/>
      <c r="J3" s="754" t="s">
        <v>430</v>
      </c>
      <c r="K3" s="754"/>
      <c r="L3" s="754"/>
      <c r="M3" s="754"/>
      <c r="N3" s="754"/>
      <c r="O3" s="754"/>
      <c r="P3" s="754"/>
      <c r="Q3" s="754"/>
      <c r="R3" s="754"/>
      <c r="S3" s="754"/>
      <c r="T3" s="754"/>
      <c r="U3" s="754"/>
      <c r="W3" s="108">
        <v>2</v>
      </c>
      <c r="X3" s="108" t="s">
        <v>191</v>
      </c>
      <c r="Y3" s="108" t="s">
        <v>208</v>
      </c>
      <c r="Z3" s="299"/>
      <c r="AA3" s="299"/>
      <c r="AB3" s="299"/>
      <c r="AC3" s="299"/>
      <c r="AD3" s="299"/>
    </row>
    <row r="4" spans="1:30" ht="23.25" customHeight="1" thickBot="1" x14ac:dyDescent="0.2">
      <c r="D4" s="221" t="s">
        <v>257</v>
      </c>
      <c r="E4" s="785"/>
      <c r="F4" s="785"/>
      <c r="G4" s="89" t="s">
        <v>258</v>
      </c>
      <c r="H4" s="88"/>
      <c r="L4" s="217" t="s">
        <v>260</v>
      </c>
      <c r="M4" s="340"/>
      <c r="N4" s="223" t="s">
        <v>247</v>
      </c>
      <c r="O4" s="340"/>
      <c r="P4" s="223" t="s">
        <v>254</v>
      </c>
      <c r="Q4" s="223" t="s">
        <v>218</v>
      </c>
      <c r="R4" s="340"/>
      <c r="S4" s="223" t="s">
        <v>247</v>
      </c>
      <c r="T4" s="340"/>
      <c r="U4" s="223" t="s">
        <v>259</v>
      </c>
      <c r="W4" s="108">
        <v>3</v>
      </c>
      <c r="X4" s="108" t="s">
        <v>146</v>
      </c>
      <c r="Y4" s="108" t="s">
        <v>165</v>
      </c>
      <c r="Z4" s="301">
        <f>$E$4</f>
        <v>0</v>
      </c>
      <c r="AA4" s="302">
        <f>C7</f>
        <v>0</v>
      </c>
      <c r="AB4" s="302">
        <f>D7</f>
        <v>0</v>
      </c>
      <c r="AC4" s="302">
        <f>E7</f>
        <v>0</v>
      </c>
      <c r="AD4" s="295" t="str">
        <f>S7</f>
        <v/>
      </c>
    </row>
    <row r="5" spans="1:30" ht="18" customHeight="1" x14ac:dyDescent="0.15">
      <c r="B5" s="773" t="s">
        <v>256</v>
      </c>
      <c r="C5" s="786" t="s">
        <v>253</v>
      </c>
      <c r="D5" s="218" t="s">
        <v>266</v>
      </c>
      <c r="E5" s="218" t="s">
        <v>251</v>
      </c>
      <c r="F5" s="788" t="s">
        <v>117</v>
      </c>
      <c r="G5" s="706" t="s">
        <v>118</v>
      </c>
      <c r="H5" s="707"/>
      <c r="I5" s="91" t="s">
        <v>119</v>
      </c>
      <c r="J5" s="91" t="s">
        <v>264</v>
      </c>
      <c r="K5" s="706" t="s">
        <v>120</v>
      </c>
      <c r="L5" s="767"/>
      <c r="M5" s="767"/>
      <c r="N5" s="707"/>
      <c r="O5" s="706" t="s">
        <v>255</v>
      </c>
      <c r="P5" s="767"/>
      <c r="Q5" s="767"/>
      <c r="R5" s="707"/>
      <c r="S5" s="706" t="s">
        <v>262</v>
      </c>
      <c r="T5" s="767"/>
      <c r="U5" s="768"/>
      <c r="W5" s="108">
        <v>4</v>
      </c>
      <c r="X5" s="108" t="s">
        <v>147</v>
      </c>
      <c r="Y5" s="108" t="s">
        <v>166</v>
      </c>
      <c r="Z5" s="303">
        <f>$E$4</f>
        <v>0</v>
      </c>
      <c r="AA5" s="300">
        <f>C12</f>
        <v>0</v>
      </c>
      <c r="AB5" s="300">
        <f>D12</f>
        <v>0</v>
      </c>
      <c r="AC5" s="300">
        <f>E12</f>
        <v>0</v>
      </c>
      <c r="AD5" s="296" t="str">
        <f>S12</f>
        <v/>
      </c>
    </row>
    <row r="6" spans="1:30" ht="18" customHeight="1" thickBot="1" x14ac:dyDescent="0.2">
      <c r="B6" s="775"/>
      <c r="C6" s="787"/>
      <c r="D6" s="219" t="s">
        <v>250</v>
      </c>
      <c r="E6" s="219" t="s">
        <v>252</v>
      </c>
      <c r="F6" s="789"/>
      <c r="G6" s="769"/>
      <c r="H6" s="771"/>
      <c r="I6" s="92" t="s">
        <v>121</v>
      </c>
      <c r="J6" s="92" t="s">
        <v>265</v>
      </c>
      <c r="K6" s="769"/>
      <c r="L6" s="770"/>
      <c r="M6" s="770"/>
      <c r="N6" s="771"/>
      <c r="O6" s="769"/>
      <c r="P6" s="770"/>
      <c r="Q6" s="770"/>
      <c r="R6" s="771"/>
      <c r="S6" s="769" t="s">
        <v>263</v>
      </c>
      <c r="T6" s="770"/>
      <c r="U6" s="772"/>
      <c r="W6" s="108">
        <v>5</v>
      </c>
      <c r="X6" s="108" t="s">
        <v>175</v>
      </c>
      <c r="Y6" s="108" t="s">
        <v>183</v>
      </c>
      <c r="Z6" s="303">
        <f>$E$4</f>
        <v>0</v>
      </c>
      <c r="AA6" s="300">
        <f>C17</f>
        <v>0</v>
      </c>
      <c r="AB6" s="300">
        <f>D17</f>
        <v>0</v>
      </c>
      <c r="AC6" s="300">
        <f>E17</f>
        <v>0</v>
      </c>
      <c r="AD6" s="296" t="str">
        <f>S17</f>
        <v/>
      </c>
    </row>
    <row r="7" spans="1:30" ht="24" customHeight="1" thickBot="1" x14ac:dyDescent="0.2">
      <c r="B7" s="773">
        <v>1</v>
      </c>
      <c r="C7" s="776"/>
      <c r="D7" s="776"/>
      <c r="E7" s="776"/>
      <c r="F7" s="330"/>
      <c r="G7" s="779"/>
      <c r="H7" s="780"/>
      <c r="I7" s="330"/>
      <c r="J7" s="331"/>
      <c r="K7" s="332"/>
      <c r="L7" s="241" t="s">
        <v>247</v>
      </c>
      <c r="M7" s="336"/>
      <c r="N7" s="242" t="s">
        <v>254</v>
      </c>
      <c r="O7" s="332"/>
      <c r="P7" s="241" t="s">
        <v>247</v>
      </c>
      <c r="Q7" s="336"/>
      <c r="R7" s="242" t="s">
        <v>254</v>
      </c>
      <c r="S7" s="758" t="str">
        <f>IF(SUM(J7:J11)=0,"",SUM(J7:J11))</f>
        <v/>
      </c>
      <c r="T7" s="759"/>
      <c r="U7" s="760"/>
      <c r="W7" s="108">
        <v>6</v>
      </c>
      <c r="X7" s="108" t="s">
        <v>148</v>
      </c>
      <c r="Y7" s="108" t="s">
        <v>184</v>
      </c>
      <c r="Z7" s="304">
        <f>$E$4</f>
        <v>0</v>
      </c>
      <c r="AA7" s="305">
        <f>C22</f>
        <v>0</v>
      </c>
      <c r="AB7" s="305">
        <f>D22</f>
        <v>0</v>
      </c>
      <c r="AC7" s="305">
        <f>E22</f>
        <v>0</v>
      </c>
      <c r="AD7" s="297" t="str">
        <f>S22</f>
        <v/>
      </c>
    </row>
    <row r="8" spans="1:30" ht="24" customHeight="1" x14ac:dyDescent="0.15">
      <c r="B8" s="774"/>
      <c r="C8" s="777"/>
      <c r="D8" s="777"/>
      <c r="E8" s="777"/>
      <c r="F8" s="333"/>
      <c r="G8" s="781"/>
      <c r="H8" s="782"/>
      <c r="I8" s="333"/>
      <c r="J8" s="334"/>
      <c r="K8" s="335"/>
      <c r="L8" s="243" t="s">
        <v>247</v>
      </c>
      <c r="M8" s="337"/>
      <c r="N8" s="244" t="s">
        <v>254</v>
      </c>
      <c r="O8" s="335"/>
      <c r="P8" s="243" t="s">
        <v>247</v>
      </c>
      <c r="Q8" s="337"/>
      <c r="R8" s="244" t="s">
        <v>254</v>
      </c>
      <c r="S8" s="761"/>
      <c r="T8" s="762"/>
      <c r="U8" s="763"/>
      <c r="W8" s="108">
        <v>7</v>
      </c>
      <c r="X8" s="108" t="s">
        <v>149</v>
      </c>
      <c r="Y8" s="108" t="s">
        <v>185</v>
      </c>
      <c r="Z8" s="301">
        <f>$E$33</f>
        <v>0</v>
      </c>
      <c r="AA8" s="302">
        <f>C36</f>
        <v>0</v>
      </c>
      <c r="AB8" s="302">
        <f>D36</f>
        <v>0</v>
      </c>
      <c r="AC8" s="302">
        <f>E36</f>
        <v>0</v>
      </c>
      <c r="AD8" s="295" t="str">
        <f>S36</f>
        <v/>
      </c>
    </row>
    <row r="9" spans="1:30" ht="23.25" customHeight="1" x14ac:dyDescent="0.15">
      <c r="B9" s="774"/>
      <c r="C9" s="777"/>
      <c r="D9" s="777"/>
      <c r="E9" s="777"/>
      <c r="F9" s="333"/>
      <c r="G9" s="781"/>
      <c r="H9" s="782"/>
      <c r="I9" s="333"/>
      <c r="J9" s="334"/>
      <c r="K9" s="335"/>
      <c r="L9" s="243" t="s">
        <v>247</v>
      </c>
      <c r="M9" s="337"/>
      <c r="N9" s="244" t="s">
        <v>254</v>
      </c>
      <c r="O9" s="335"/>
      <c r="P9" s="243" t="s">
        <v>247</v>
      </c>
      <c r="Q9" s="337"/>
      <c r="R9" s="244" t="s">
        <v>254</v>
      </c>
      <c r="S9" s="761"/>
      <c r="T9" s="762"/>
      <c r="U9" s="763"/>
      <c r="W9" s="108">
        <v>8</v>
      </c>
      <c r="X9" s="108" t="s">
        <v>150</v>
      </c>
      <c r="Y9" s="108" t="s">
        <v>186</v>
      </c>
      <c r="Z9" s="303">
        <f>$E$33</f>
        <v>0</v>
      </c>
      <c r="AA9" s="300">
        <f>C41</f>
        <v>0</v>
      </c>
      <c r="AB9" s="300">
        <f>D41</f>
        <v>0</v>
      </c>
      <c r="AC9" s="300">
        <f>E41</f>
        <v>0</v>
      </c>
      <c r="AD9" s="296" t="str">
        <f>S41</f>
        <v/>
      </c>
    </row>
    <row r="10" spans="1:30" ht="24" customHeight="1" x14ac:dyDescent="0.15">
      <c r="B10" s="774"/>
      <c r="C10" s="777"/>
      <c r="D10" s="777"/>
      <c r="E10" s="777"/>
      <c r="F10" s="333"/>
      <c r="G10" s="781"/>
      <c r="H10" s="782"/>
      <c r="I10" s="333"/>
      <c r="J10" s="334"/>
      <c r="K10" s="335"/>
      <c r="L10" s="243" t="s">
        <v>247</v>
      </c>
      <c r="M10" s="337"/>
      <c r="N10" s="244" t="s">
        <v>254</v>
      </c>
      <c r="O10" s="335"/>
      <c r="P10" s="243" t="s">
        <v>247</v>
      </c>
      <c r="Q10" s="337"/>
      <c r="R10" s="244" t="s">
        <v>254</v>
      </c>
      <c r="S10" s="761"/>
      <c r="T10" s="762"/>
      <c r="U10" s="763"/>
      <c r="W10" s="108">
        <v>9</v>
      </c>
      <c r="X10" s="108" t="s">
        <v>151</v>
      </c>
      <c r="Y10" s="108" t="s">
        <v>187</v>
      </c>
      <c r="Z10" s="303">
        <f>$E$33</f>
        <v>0</v>
      </c>
      <c r="AA10" s="300">
        <f>C46</f>
        <v>0</v>
      </c>
      <c r="AB10" s="300">
        <f>D46</f>
        <v>0</v>
      </c>
      <c r="AC10" s="300">
        <f>E46</f>
        <v>0</v>
      </c>
      <c r="AD10" s="296" t="str">
        <f>S46</f>
        <v/>
      </c>
    </row>
    <row r="11" spans="1:30" ht="24" customHeight="1" thickBot="1" x14ac:dyDescent="0.2">
      <c r="B11" s="775"/>
      <c r="C11" s="778"/>
      <c r="D11" s="778"/>
      <c r="E11" s="778"/>
      <c r="F11" s="220" t="s">
        <v>261</v>
      </c>
      <c r="G11" s="338"/>
      <c r="H11" s="792" t="s">
        <v>268</v>
      </c>
      <c r="I11" s="793"/>
      <c r="J11" s="339"/>
      <c r="K11" s="794"/>
      <c r="L11" s="795"/>
      <c r="M11" s="795"/>
      <c r="N11" s="795"/>
      <c r="O11" s="795"/>
      <c r="P11" s="795"/>
      <c r="Q11" s="795"/>
      <c r="R11" s="796"/>
      <c r="S11" s="764"/>
      <c r="T11" s="765"/>
      <c r="U11" s="766"/>
      <c r="W11" s="108">
        <v>10</v>
      </c>
      <c r="X11" s="108" t="s">
        <v>152</v>
      </c>
      <c r="Y11" s="108" t="s">
        <v>188</v>
      </c>
      <c r="Z11" s="304">
        <f>$E$33</f>
        <v>0</v>
      </c>
      <c r="AA11" s="305">
        <f>C51</f>
        <v>0</v>
      </c>
      <c r="AB11" s="305">
        <f>D51</f>
        <v>0</v>
      </c>
      <c r="AC11" s="305">
        <f>E51</f>
        <v>0</v>
      </c>
      <c r="AD11" s="297" t="str">
        <f>S51</f>
        <v/>
      </c>
    </row>
    <row r="12" spans="1:30" ht="24" customHeight="1" x14ac:dyDescent="0.15">
      <c r="B12" s="773">
        <v>2</v>
      </c>
      <c r="C12" s="776"/>
      <c r="D12" s="776"/>
      <c r="E12" s="776"/>
      <c r="F12" s="330"/>
      <c r="G12" s="779"/>
      <c r="H12" s="780"/>
      <c r="I12" s="330"/>
      <c r="J12" s="331"/>
      <c r="K12" s="332"/>
      <c r="L12" s="241" t="s">
        <v>247</v>
      </c>
      <c r="M12" s="336"/>
      <c r="N12" s="242" t="s">
        <v>254</v>
      </c>
      <c r="O12" s="332"/>
      <c r="P12" s="241" t="s">
        <v>247</v>
      </c>
      <c r="Q12" s="336"/>
      <c r="R12" s="242" t="s">
        <v>254</v>
      </c>
      <c r="S12" s="758" t="str">
        <f t="shared" ref="S12" si="0">IF(SUM(J12:J16)=0,"",SUM(J12:J16))</f>
        <v/>
      </c>
      <c r="T12" s="759"/>
      <c r="U12" s="760"/>
      <c r="W12" s="108">
        <v>11</v>
      </c>
      <c r="X12" s="108" t="s">
        <v>153</v>
      </c>
      <c r="Y12" s="108" t="s">
        <v>189</v>
      </c>
      <c r="Z12" s="301">
        <f>$E$62</f>
        <v>0</v>
      </c>
      <c r="AA12" s="302">
        <f>C65</f>
        <v>0</v>
      </c>
      <c r="AB12" s="302">
        <f>D65</f>
        <v>0</v>
      </c>
      <c r="AC12" s="302">
        <f>E65</f>
        <v>0</v>
      </c>
      <c r="AD12" s="295" t="str">
        <f>S65</f>
        <v/>
      </c>
    </row>
    <row r="13" spans="1:30" ht="24" customHeight="1" x14ac:dyDescent="0.15">
      <c r="B13" s="774"/>
      <c r="C13" s="777"/>
      <c r="D13" s="777"/>
      <c r="E13" s="777"/>
      <c r="F13" s="333"/>
      <c r="G13" s="781"/>
      <c r="H13" s="782"/>
      <c r="I13" s="333"/>
      <c r="J13" s="334"/>
      <c r="K13" s="335"/>
      <c r="L13" s="243" t="s">
        <v>247</v>
      </c>
      <c r="M13" s="337"/>
      <c r="N13" s="244" t="s">
        <v>254</v>
      </c>
      <c r="O13" s="335"/>
      <c r="P13" s="243" t="s">
        <v>247</v>
      </c>
      <c r="Q13" s="337"/>
      <c r="R13" s="244" t="s">
        <v>254</v>
      </c>
      <c r="S13" s="761"/>
      <c r="T13" s="762"/>
      <c r="U13" s="763"/>
      <c r="W13" s="108">
        <v>12</v>
      </c>
      <c r="X13" s="108" t="s">
        <v>154</v>
      </c>
      <c r="Y13" s="108" t="s">
        <v>190</v>
      </c>
      <c r="Z13" s="303">
        <f>$E$62</f>
        <v>0</v>
      </c>
      <c r="AA13" s="300">
        <f>C70</f>
        <v>0</v>
      </c>
      <c r="AB13" s="300">
        <f>D70</f>
        <v>0</v>
      </c>
      <c r="AC13" s="300">
        <f>E70</f>
        <v>0</v>
      </c>
      <c r="AD13" s="296" t="str">
        <f>S70</f>
        <v/>
      </c>
    </row>
    <row r="14" spans="1:30" ht="24" customHeight="1" x14ac:dyDescent="0.15">
      <c r="B14" s="774"/>
      <c r="C14" s="777"/>
      <c r="D14" s="777"/>
      <c r="E14" s="777"/>
      <c r="F14" s="333"/>
      <c r="G14" s="781"/>
      <c r="H14" s="782"/>
      <c r="I14" s="333"/>
      <c r="J14" s="334"/>
      <c r="K14" s="335"/>
      <c r="L14" s="243" t="s">
        <v>247</v>
      </c>
      <c r="M14" s="337"/>
      <c r="N14" s="244" t="s">
        <v>254</v>
      </c>
      <c r="O14" s="335"/>
      <c r="P14" s="243" t="s">
        <v>247</v>
      </c>
      <c r="Q14" s="337"/>
      <c r="R14" s="244" t="s">
        <v>254</v>
      </c>
      <c r="S14" s="761"/>
      <c r="T14" s="762"/>
      <c r="U14" s="763"/>
      <c r="W14" s="108">
        <v>13</v>
      </c>
      <c r="X14" s="108" t="s">
        <v>308</v>
      </c>
      <c r="Y14" s="108" t="s">
        <v>191</v>
      </c>
      <c r="Z14" s="303">
        <f>$E$62</f>
        <v>0</v>
      </c>
      <c r="AA14" s="300">
        <f>C75</f>
        <v>0</v>
      </c>
      <c r="AB14" s="300">
        <f>D75</f>
        <v>0</v>
      </c>
      <c r="AC14" s="300">
        <f>E75</f>
        <v>0</v>
      </c>
      <c r="AD14" s="296" t="str">
        <f>S75</f>
        <v/>
      </c>
    </row>
    <row r="15" spans="1:30" ht="24" customHeight="1" thickBot="1" x14ac:dyDescent="0.2">
      <c r="B15" s="774"/>
      <c r="C15" s="777"/>
      <c r="D15" s="777"/>
      <c r="E15" s="777"/>
      <c r="F15" s="333"/>
      <c r="G15" s="781"/>
      <c r="H15" s="782"/>
      <c r="I15" s="333"/>
      <c r="J15" s="334"/>
      <c r="K15" s="335"/>
      <c r="L15" s="243" t="s">
        <v>247</v>
      </c>
      <c r="M15" s="337"/>
      <c r="N15" s="244" t="s">
        <v>254</v>
      </c>
      <c r="O15" s="335"/>
      <c r="P15" s="243" t="s">
        <v>247</v>
      </c>
      <c r="Q15" s="337"/>
      <c r="R15" s="244" t="s">
        <v>254</v>
      </c>
      <c r="S15" s="761"/>
      <c r="T15" s="762"/>
      <c r="U15" s="763"/>
      <c r="W15" s="108">
        <v>14</v>
      </c>
      <c r="X15" s="108" t="s">
        <v>156</v>
      </c>
      <c r="Y15" s="108" t="s">
        <v>192</v>
      </c>
      <c r="Z15" s="304">
        <f>$E$62</f>
        <v>0</v>
      </c>
      <c r="AA15" s="305">
        <f>C80</f>
        <v>0</v>
      </c>
      <c r="AB15" s="305">
        <f>D80</f>
        <v>0</v>
      </c>
      <c r="AC15" s="305">
        <f>E80</f>
        <v>0</v>
      </c>
      <c r="AD15" s="297" t="str">
        <f>S80</f>
        <v/>
      </c>
    </row>
    <row r="16" spans="1:30" ht="24" customHeight="1" thickBot="1" x14ac:dyDescent="0.2">
      <c r="B16" s="775"/>
      <c r="C16" s="778"/>
      <c r="D16" s="778"/>
      <c r="E16" s="778"/>
      <c r="F16" s="220" t="s">
        <v>261</v>
      </c>
      <c r="G16" s="338"/>
      <c r="H16" s="792" t="s">
        <v>268</v>
      </c>
      <c r="I16" s="793"/>
      <c r="J16" s="339"/>
      <c r="K16" s="794"/>
      <c r="L16" s="795"/>
      <c r="M16" s="795"/>
      <c r="N16" s="795"/>
      <c r="O16" s="795"/>
      <c r="P16" s="795"/>
      <c r="Q16" s="795"/>
      <c r="R16" s="796"/>
      <c r="S16" s="764"/>
      <c r="T16" s="765"/>
      <c r="U16" s="766"/>
      <c r="W16" s="108">
        <v>15</v>
      </c>
      <c r="X16" s="108" t="s">
        <v>157</v>
      </c>
      <c r="Y16" s="108" t="s">
        <v>193</v>
      </c>
      <c r="Z16" s="301">
        <f>$E$91</f>
        <v>0</v>
      </c>
      <c r="AA16" s="302">
        <f>C94</f>
        <v>0</v>
      </c>
      <c r="AB16" s="302">
        <f>D94</f>
        <v>0</v>
      </c>
      <c r="AC16" s="302">
        <f>E94</f>
        <v>0</v>
      </c>
      <c r="AD16" s="295" t="str">
        <f>S94</f>
        <v/>
      </c>
    </row>
    <row r="17" spans="1:30" ht="24" customHeight="1" x14ac:dyDescent="0.15">
      <c r="B17" s="773">
        <v>3</v>
      </c>
      <c r="C17" s="776"/>
      <c r="D17" s="776"/>
      <c r="E17" s="776"/>
      <c r="F17" s="330"/>
      <c r="G17" s="779"/>
      <c r="H17" s="780"/>
      <c r="I17" s="330"/>
      <c r="J17" s="331"/>
      <c r="K17" s="332"/>
      <c r="L17" s="241" t="s">
        <v>247</v>
      </c>
      <c r="M17" s="336"/>
      <c r="N17" s="242" t="s">
        <v>254</v>
      </c>
      <c r="O17" s="332"/>
      <c r="P17" s="241" t="s">
        <v>247</v>
      </c>
      <c r="Q17" s="336"/>
      <c r="R17" s="242" t="s">
        <v>254</v>
      </c>
      <c r="S17" s="758" t="str">
        <f t="shared" ref="S17" si="1">IF(SUM(J17:J21)=0,"",SUM(J17:J21))</f>
        <v/>
      </c>
      <c r="T17" s="759"/>
      <c r="U17" s="760"/>
      <c r="W17" s="108">
        <v>16</v>
      </c>
      <c r="X17" s="108" t="s">
        <v>200</v>
      </c>
      <c r="Y17" s="108" t="s">
        <v>194</v>
      </c>
      <c r="Z17" s="303">
        <f>$E$91</f>
        <v>0</v>
      </c>
      <c r="AA17" s="300">
        <f>C99</f>
        <v>0</v>
      </c>
      <c r="AB17" s="300">
        <f>D99</f>
        <v>0</v>
      </c>
      <c r="AC17" s="300">
        <f>E99</f>
        <v>0</v>
      </c>
      <c r="AD17" s="296" t="str">
        <f>S99</f>
        <v/>
      </c>
    </row>
    <row r="18" spans="1:30" ht="24" customHeight="1" x14ac:dyDescent="0.15">
      <c r="B18" s="774"/>
      <c r="C18" s="777"/>
      <c r="D18" s="777"/>
      <c r="E18" s="777"/>
      <c r="F18" s="333"/>
      <c r="G18" s="781"/>
      <c r="H18" s="782"/>
      <c r="I18" s="333"/>
      <c r="J18" s="334"/>
      <c r="K18" s="335"/>
      <c r="L18" s="243" t="s">
        <v>247</v>
      </c>
      <c r="M18" s="337"/>
      <c r="N18" s="244" t="s">
        <v>254</v>
      </c>
      <c r="O18" s="335"/>
      <c r="P18" s="243" t="s">
        <v>247</v>
      </c>
      <c r="Q18" s="337"/>
      <c r="R18" s="244" t="s">
        <v>254</v>
      </c>
      <c r="S18" s="761"/>
      <c r="T18" s="762"/>
      <c r="U18" s="763"/>
      <c r="W18" s="108">
        <v>17</v>
      </c>
      <c r="X18" s="108" t="s">
        <v>159</v>
      </c>
      <c r="Y18" s="108" t="s">
        <v>151</v>
      </c>
      <c r="Z18" s="303">
        <f>$E$91</f>
        <v>0</v>
      </c>
      <c r="AA18" s="300">
        <f>C104</f>
        <v>0</v>
      </c>
      <c r="AB18" s="300">
        <f>D104</f>
        <v>0</v>
      </c>
      <c r="AC18" s="300">
        <f>E104</f>
        <v>0</v>
      </c>
      <c r="AD18" s="296" t="str">
        <f>S104</f>
        <v/>
      </c>
    </row>
    <row r="19" spans="1:30" ht="24" customHeight="1" thickBot="1" x14ac:dyDescent="0.2">
      <c r="B19" s="774"/>
      <c r="C19" s="777"/>
      <c r="D19" s="777"/>
      <c r="E19" s="777"/>
      <c r="F19" s="333"/>
      <c r="G19" s="781"/>
      <c r="H19" s="782"/>
      <c r="I19" s="333"/>
      <c r="J19" s="334"/>
      <c r="K19" s="335"/>
      <c r="L19" s="243" t="s">
        <v>247</v>
      </c>
      <c r="M19" s="337"/>
      <c r="N19" s="244" t="s">
        <v>254</v>
      </c>
      <c r="O19" s="335"/>
      <c r="P19" s="243" t="s">
        <v>247</v>
      </c>
      <c r="Q19" s="337"/>
      <c r="R19" s="244" t="s">
        <v>254</v>
      </c>
      <c r="S19" s="761"/>
      <c r="T19" s="762"/>
      <c r="U19" s="763"/>
      <c r="W19" s="108">
        <v>18</v>
      </c>
      <c r="X19" s="108" t="s">
        <v>160</v>
      </c>
      <c r="Y19" s="108" t="s">
        <v>195</v>
      </c>
      <c r="Z19" s="304">
        <f>$E$91</f>
        <v>0</v>
      </c>
      <c r="AA19" s="305">
        <f>C109</f>
        <v>0</v>
      </c>
      <c r="AB19" s="305">
        <f>D109</f>
        <v>0</v>
      </c>
      <c r="AC19" s="305">
        <f>E109</f>
        <v>0</v>
      </c>
      <c r="AD19" s="297" t="str">
        <f>S109</f>
        <v/>
      </c>
    </row>
    <row r="20" spans="1:30" ht="24" customHeight="1" x14ac:dyDescent="0.15">
      <c r="B20" s="774"/>
      <c r="C20" s="777"/>
      <c r="D20" s="777"/>
      <c r="E20" s="777"/>
      <c r="F20" s="333"/>
      <c r="G20" s="781"/>
      <c r="H20" s="782"/>
      <c r="I20" s="333"/>
      <c r="J20" s="334"/>
      <c r="K20" s="335"/>
      <c r="L20" s="243" t="s">
        <v>247</v>
      </c>
      <c r="M20" s="337"/>
      <c r="N20" s="244" t="s">
        <v>254</v>
      </c>
      <c r="O20" s="335"/>
      <c r="P20" s="243" t="s">
        <v>247</v>
      </c>
      <c r="Q20" s="337"/>
      <c r="R20" s="244" t="s">
        <v>254</v>
      </c>
      <c r="S20" s="761"/>
      <c r="T20" s="762"/>
      <c r="U20" s="763"/>
      <c r="W20" s="108">
        <v>20</v>
      </c>
      <c r="X20" s="108" t="s">
        <v>161</v>
      </c>
      <c r="Y20" s="108" t="s">
        <v>196</v>
      </c>
      <c r="Z20" s="301">
        <f>$E$120</f>
        <v>0</v>
      </c>
      <c r="AA20" s="302">
        <f>C123</f>
        <v>0</v>
      </c>
      <c r="AB20" s="302">
        <f>D123</f>
        <v>0</v>
      </c>
      <c r="AC20" s="302">
        <f>E123</f>
        <v>0</v>
      </c>
      <c r="AD20" s="295" t="str">
        <f>S123</f>
        <v/>
      </c>
    </row>
    <row r="21" spans="1:30" ht="24" customHeight="1" thickBot="1" x14ac:dyDescent="0.2">
      <c r="B21" s="775"/>
      <c r="C21" s="778"/>
      <c r="D21" s="778"/>
      <c r="E21" s="778"/>
      <c r="F21" s="220" t="s">
        <v>261</v>
      </c>
      <c r="G21" s="338"/>
      <c r="H21" s="792" t="s">
        <v>268</v>
      </c>
      <c r="I21" s="793"/>
      <c r="J21" s="339"/>
      <c r="K21" s="794"/>
      <c r="L21" s="795"/>
      <c r="M21" s="795"/>
      <c r="N21" s="795"/>
      <c r="O21" s="795"/>
      <c r="P21" s="795"/>
      <c r="Q21" s="795"/>
      <c r="R21" s="796"/>
      <c r="S21" s="764"/>
      <c r="T21" s="765"/>
      <c r="U21" s="766"/>
      <c r="Y21" s="108" t="s">
        <v>197</v>
      </c>
      <c r="Z21" s="303">
        <f>$E$120</f>
        <v>0</v>
      </c>
      <c r="AA21" s="300">
        <f>C128</f>
        <v>0</v>
      </c>
      <c r="AB21" s="300">
        <f>D128</f>
        <v>0</v>
      </c>
      <c r="AC21" s="300">
        <f>E128</f>
        <v>0</v>
      </c>
      <c r="AD21" s="296" t="str">
        <f>S128</f>
        <v/>
      </c>
    </row>
    <row r="22" spans="1:30" ht="24" customHeight="1" x14ac:dyDescent="0.15">
      <c r="B22" s="773">
        <v>4</v>
      </c>
      <c r="C22" s="776"/>
      <c r="D22" s="776"/>
      <c r="E22" s="776"/>
      <c r="F22" s="330"/>
      <c r="G22" s="779"/>
      <c r="H22" s="780"/>
      <c r="I22" s="330"/>
      <c r="J22" s="331"/>
      <c r="K22" s="332"/>
      <c r="L22" s="241" t="s">
        <v>247</v>
      </c>
      <c r="M22" s="336"/>
      <c r="N22" s="242" t="s">
        <v>254</v>
      </c>
      <c r="O22" s="332"/>
      <c r="P22" s="241" t="s">
        <v>247</v>
      </c>
      <c r="Q22" s="336"/>
      <c r="R22" s="242" t="s">
        <v>254</v>
      </c>
      <c r="S22" s="758" t="str">
        <f t="shared" ref="S22" si="2">IF(SUM(J22:J26)=0,"",SUM(J22:J26))</f>
        <v/>
      </c>
      <c r="T22" s="759"/>
      <c r="U22" s="760"/>
      <c r="Y22" s="108" t="s">
        <v>198</v>
      </c>
      <c r="Z22" s="303">
        <f>$E$120</f>
        <v>0</v>
      </c>
      <c r="AA22" s="300">
        <f>C133</f>
        <v>0</v>
      </c>
      <c r="AB22" s="300">
        <f>D133</f>
        <v>0</v>
      </c>
      <c r="AC22" s="300">
        <f>E133</f>
        <v>0</v>
      </c>
      <c r="AD22" s="296" t="str">
        <f>S133</f>
        <v/>
      </c>
    </row>
    <row r="23" spans="1:30" ht="24" customHeight="1" thickBot="1" x14ac:dyDescent="0.2">
      <c r="B23" s="774"/>
      <c r="C23" s="777"/>
      <c r="D23" s="777"/>
      <c r="E23" s="777"/>
      <c r="F23" s="333"/>
      <c r="G23" s="781"/>
      <c r="H23" s="782"/>
      <c r="I23" s="333"/>
      <c r="J23" s="334"/>
      <c r="K23" s="335"/>
      <c r="L23" s="243" t="s">
        <v>247</v>
      </c>
      <c r="M23" s="337"/>
      <c r="N23" s="244" t="s">
        <v>254</v>
      </c>
      <c r="O23" s="335"/>
      <c r="P23" s="243" t="s">
        <v>247</v>
      </c>
      <c r="Q23" s="337"/>
      <c r="R23" s="244" t="s">
        <v>254</v>
      </c>
      <c r="S23" s="761"/>
      <c r="T23" s="762"/>
      <c r="U23" s="763"/>
      <c r="Y23" s="108" t="s">
        <v>199</v>
      </c>
      <c r="Z23" s="304">
        <f>$E$120</f>
        <v>0</v>
      </c>
      <c r="AA23" s="305">
        <f>C138</f>
        <v>0</v>
      </c>
      <c r="AB23" s="305">
        <f>D138</f>
        <v>0</v>
      </c>
      <c r="AC23" s="305">
        <f>E138</f>
        <v>0</v>
      </c>
      <c r="AD23" s="297" t="str">
        <f>S138</f>
        <v/>
      </c>
    </row>
    <row r="24" spans="1:30" ht="24" customHeight="1" x14ac:dyDescent="0.15">
      <c r="B24" s="774"/>
      <c r="C24" s="777"/>
      <c r="D24" s="777"/>
      <c r="E24" s="777"/>
      <c r="F24" s="333"/>
      <c r="G24" s="781"/>
      <c r="H24" s="782"/>
      <c r="I24" s="333"/>
      <c r="J24" s="334"/>
      <c r="K24" s="335"/>
      <c r="L24" s="243" t="s">
        <v>247</v>
      </c>
      <c r="M24" s="337"/>
      <c r="N24" s="244" t="s">
        <v>254</v>
      </c>
      <c r="O24" s="335"/>
      <c r="P24" s="243" t="s">
        <v>247</v>
      </c>
      <c r="Q24" s="337"/>
      <c r="R24" s="244" t="s">
        <v>254</v>
      </c>
      <c r="S24" s="761"/>
      <c r="T24" s="762"/>
      <c r="U24" s="763"/>
      <c r="Y24" s="108" t="s">
        <v>200</v>
      </c>
      <c r="Z24" s="301">
        <f>$E$149</f>
        <v>0</v>
      </c>
      <c r="AA24" s="302">
        <f>C152</f>
        <v>0</v>
      </c>
      <c r="AB24" s="302">
        <f>D152</f>
        <v>0</v>
      </c>
      <c r="AC24" s="302">
        <f>E152</f>
        <v>0</v>
      </c>
      <c r="AD24" s="295" t="str">
        <f>S152</f>
        <v/>
      </c>
    </row>
    <row r="25" spans="1:30" ht="24" customHeight="1" x14ac:dyDescent="0.15">
      <c r="B25" s="774"/>
      <c r="C25" s="777"/>
      <c r="D25" s="777"/>
      <c r="E25" s="777"/>
      <c r="F25" s="333"/>
      <c r="G25" s="781"/>
      <c r="H25" s="782"/>
      <c r="I25" s="333"/>
      <c r="J25" s="334"/>
      <c r="K25" s="335"/>
      <c r="L25" s="243" t="s">
        <v>247</v>
      </c>
      <c r="M25" s="337"/>
      <c r="N25" s="244" t="s">
        <v>254</v>
      </c>
      <c r="O25" s="335"/>
      <c r="P25" s="243" t="s">
        <v>247</v>
      </c>
      <c r="Q25" s="337"/>
      <c r="R25" s="244" t="s">
        <v>254</v>
      </c>
      <c r="S25" s="761"/>
      <c r="T25" s="762"/>
      <c r="U25" s="763"/>
      <c r="Y25" s="108" t="s">
        <v>201</v>
      </c>
      <c r="Z25" s="303">
        <f>$E$149</f>
        <v>0</v>
      </c>
      <c r="AA25" s="300">
        <f>C157</f>
        <v>0</v>
      </c>
      <c r="AB25" s="300">
        <f>D157</f>
        <v>0</v>
      </c>
      <c r="AC25" s="300">
        <f>E157</f>
        <v>0</v>
      </c>
      <c r="AD25" s="296" t="str">
        <f>S157</f>
        <v/>
      </c>
    </row>
    <row r="26" spans="1:30" ht="24" customHeight="1" thickBot="1" x14ac:dyDescent="0.2">
      <c r="B26" s="775"/>
      <c r="C26" s="778"/>
      <c r="D26" s="778"/>
      <c r="E26" s="778"/>
      <c r="F26" s="220" t="s">
        <v>261</v>
      </c>
      <c r="G26" s="338"/>
      <c r="H26" s="792" t="s">
        <v>268</v>
      </c>
      <c r="I26" s="793"/>
      <c r="J26" s="339"/>
      <c r="K26" s="794"/>
      <c r="L26" s="795"/>
      <c r="M26" s="795"/>
      <c r="N26" s="795"/>
      <c r="O26" s="795"/>
      <c r="P26" s="795"/>
      <c r="Q26" s="795"/>
      <c r="R26" s="796"/>
      <c r="S26" s="764"/>
      <c r="T26" s="765"/>
      <c r="U26" s="766"/>
      <c r="Y26" s="108" t="s">
        <v>202</v>
      </c>
      <c r="Z26" s="303">
        <f>$E$149</f>
        <v>0</v>
      </c>
      <c r="AA26" s="300">
        <f>C162</f>
        <v>0</v>
      </c>
      <c r="AB26" s="300">
        <f>D162</f>
        <v>0</v>
      </c>
      <c r="AC26" s="300">
        <f>E162</f>
        <v>0</v>
      </c>
      <c r="AD26" s="296" t="str">
        <f>S162</f>
        <v/>
      </c>
    </row>
    <row r="27" spans="1:30" ht="24" customHeight="1" thickBot="1" x14ac:dyDescent="0.2">
      <c r="B27" s="225" t="s">
        <v>123</v>
      </c>
      <c r="C27" s="86"/>
      <c r="D27" s="94"/>
      <c r="E27" s="94"/>
      <c r="F27" s="95"/>
      <c r="G27" s="94"/>
      <c r="H27" s="94"/>
      <c r="Y27" s="108" t="s">
        <v>203</v>
      </c>
      <c r="Z27" s="304">
        <f>$E$149</f>
        <v>0</v>
      </c>
      <c r="AA27" s="305">
        <f>C167</f>
        <v>0</v>
      </c>
      <c r="AB27" s="305">
        <f>D167</f>
        <v>0</v>
      </c>
      <c r="AC27" s="305">
        <f>E167</f>
        <v>0</v>
      </c>
      <c r="AD27" s="297" t="str">
        <f>S167</f>
        <v/>
      </c>
    </row>
    <row r="28" spans="1:30" ht="16.5" customHeight="1" x14ac:dyDescent="0.15">
      <c r="B28" s="224" t="s">
        <v>271</v>
      </c>
      <c r="C28" s="86"/>
      <c r="D28" s="108"/>
      <c r="E28" s="90"/>
      <c r="F28" s="93"/>
      <c r="G28" s="93"/>
      <c r="H28" s="93"/>
      <c r="Y28" s="108" t="s">
        <v>204</v>
      </c>
      <c r="Z28" s="301">
        <f>$E$178</f>
        <v>0</v>
      </c>
      <c r="AA28" s="302">
        <f>C181</f>
        <v>0</v>
      </c>
      <c r="AB28" s="302">
        <f>D181</f>
        <v>0</v>
      </c>
      <c r="AC28" s="302">
        <f>E181</f>
        <v>0</v>
      </c>
      <c r="AD28" s="295" t="str">
        <f>S181</f>
        <v/>
      </c>
    </row>
    <row r="29" spans="1:30" ht="16.5" customHeight="1" x14ac:dyDescent="0.15">
      <c r="B29" s="223" t="s">
        <v>269</v>
      </c>
      <c r="C29" s="86"/>
      <c r="D29" s="108"/>
      <c r="E29" s="86"/>
      <c r="F29" s="86"/>
      <c r="G29" s="93"/>
      <c r="H29" s="93"/>
      <c r="Y29" s="108" t="s">
        <v>205</v>
      </c>
      <c r="Z29" s="303">
        <f>$E$178</f>
        <v>0</v>
      </c>
      <c r="AA29" s="300">
        <f>C186</f>
        <v>0</v>
      </c>
      <c r="AB29" s="300">
        <f>D186</f>
        <v>0</v>
      </c>
      <c r="AC29" s="300">
        <f>E186</f>
        <v>0</v>
      </c>
      <c r="AD29" s="296" t="str">
        <f>S186</f>
        <v/>
      </c>
    </row>
    <row r="30" spans="1:30" ht="16.5" customHeight="1" x14ac:dyDescent="0.15">
      <c r="B30" s="93"/>
      <c r="C30" s="86"/>
      <c r="D30" s="108"/>
      <c r="E30" s="90"/>
      <c r="F30" s="93"/>
      <c r="G30" s="93"/>
      <c r="H30" s="93"/>
      <c r="Y30" s="108" t="s">
        <v>206</v>
      </c>
      <c r="Z30" s="303">
        <f>$E$178</f>
        <v>0</v>
      </c>
      <c r="AA30" s="300">
        <f>C191</f>
        <v>0</v>
      </c>
      <c r="AB30" s="300">
        <f>D191</f>
        <v>0</v>
      </c>
      <c r="AC30" s="300">
        <f>E191</f>
        <v>0</v>
      </c>
      <c r="AD30" s="296" t="str">
        <f>S191</f>
        <v/>
      </c>
    </row>
    <row r="31" spans="1:30" s="86" customFormat="1" ht="20.25" customHeight="1" thickBot="1" x14ac:dyDescent="0.2">
      <c r="A31" s="108"/>
      <c r="B31" s="108"/>
      <c r="C31" s="86" t="s">
        <v>115</v>
      </c>
      <c r="G31" s="87"/>
      <c r="H31" s="87"/>
      <c r="I31" s="108"/>
      <c r="J31" s="108"/>
      <c r="K31" s="108"/>
      <c r="L31" s="108"/>
      <c r="M31" s="108"/>
      <c r="N31" s="108"/>
      <c r="O31" s="108"/>
      <c r="P31" s="108"/>
      <c r="Q31" s="108"/>
      <c r="R31" s="108"/>
      <c r="S31" s="108"/>
      <c r="T31" s="162" t="s">
        <v>270</v>
      </c>
      <c r="U31" s="222" t="str">
        <f>IF(SUM(S7:U26)=0,"",U2+1)</f>
        <v/>
      </c>
      <c r="W31" s="108"/>
      <c r="X31" s="108"/>
      <c r="Y31" s="108"/>
      <c r="Z31" s="304">
        <f>$E$178</f>
        <v>0</v>
      </c>
      <c r="AA31" s="305">
        <f>C196</f>
        <v>0</v>
      </c>
      <c r="AB31" s="305">
        <f>D196</f>
        <v>0</v>
      </c>
      <c r="AC31" s="305">
        <f>E196</f>
        <v>0</v>
      </c>
      <c r="AD31" s="297" t="str">
        <f>S196</f>
        <v/>
      </c>
    </row>
    <row r="32" spans="1:30" s="86" customFormat="1" ht="27.75" x14ac:dyDescent="0.15">
      <c r="A32" s="108"/>
      <c r="B32" s="753" t="s">
        <v>116</v>
      </c>
      <c r="C32" s="753"/>
      <c r="D32" s="753"/>
      <c r="E32" s="753"/>
      <c r="F32" s="753"/>
      <c r="G32" s="753"/>
      <c r="H32" s="753"/>
      <c r="I32" s="753"/>
      <c r="J32" s="754" t="s">
        <v>430</v>
      </c>
      <c r="K32" s="754"/>
      <c r="L32" s="754"/>
      <c r="M32" s="754"/>
      <c r="N32" s="754"/>
      <c r="O32" s="754"/>
      <c r="P32" s="754"/>
      <c r="Q32" s="754"/>
      <c r="R32" s="754"/>
      <c r="S32" s="754"/>
      <c r="T32" s="754"/>
      <c r="U32" s="754"/>
      <c r="W32" s="108"/>
      <c r="X32" s="108"/>
      <c r="Y32" s="108"/>
      <c r="Z32" s="301">
        <f>$E$207</f>
        <v>0</v>
      </c>
      <c r="AA32" s="302">
        <f>C210</f>
        <v>0</v>
      </c>
      <c r="AB32" s="302">
        <f>D210</f>
        <v>0</v>
      </c>
      <c r="AC32" s="302">
        <f>E210</f>
        <v>0</v>
      </c>
      <c r="AD32" s="295" t="str">
        <f>S210</f>
        <v/>
      </c>
    </row>
    <row r="33" spans="2:30" ht="21.75" thickBot="1" x14ac:dyDescent="0.2">
      <c r="D33" s="221" t="s">
        <v>257</v>
      </c>
      <c r="E33" s="785"/>
      <c r="F33" s="785"/>
      <c r="G33" s="89" t="s">
        <v>258</v>
      </c>
      <c r="H33" s="88"/>
      <c r="L33" s="217" t="s">
        <v>260</v>
      </c>
      <c r="M33" s="342"/>
      <c r="N33" s="93" t="s">
        <v>247</v>
      </c>
      <c r="O33" s="342"/>
      <c r="P33" s="93" t="s">
        <v>254</v>
      </c>
      <c r="Q33" s="93" t="s">
        <v>218</v>
      </c>
      <c r="R33" s="342"/>
      <c r="S33" s="93" t="s">
        <v>247</v>
      </c>
      <c r="T33" s="342"/>
      <c r="U33" s="93" t="s">
        <v>259</v>
      </c>
      <c r="Z33" s="303">
        <f>$E$207</f>
        <v>0</v>
      </c>
      <c r="AA33" s="300">
        <f>C215</f>
        <v>0</v>
      </c>
      <c r="AB33" s="300">
        <f>D215</f>
        <v>0</v>
      </c>
      <c r="AC33" s="300">
        <f>E215</f>
        <v>0</v>
      </c>
      <c r="AD33" s="296" t="str">
        <f>S215</f>
        <v/>
      </c>
    </row>
    <row r="34" spans="2:30" ht="18" customHeight="1" x14ac:dyDescent="0.15">
      <c r="B34" s="773" t="s">
        <v>256</v>
      </c>
      <c r="C34" s="786" t="s">
        <v>253</v>
      </c>
      <c r="D34" s="218" t="s">
        <v>266</v>
      </c>
      <c r="E34" s="218" t="s">
        <v>251</v>
      </c>
      <c r="F34" s="788" t="s">
        <v>117</v>
      </c>
      <c r="G34" s="706" t="s">
        <v>118</v>
      </c>
      <c r="H34" s="707"/>
      <c r="I34" s="91" t="s">
        <v>119</v>
      </c>
      <c r="J34" s="91" t="s">
        <v>264</v>
      </c>
      <c r="K34" s="706" t="s">
        <v>120</v>
      </c>
      <c r="L34" s="767"/>
      <c r="M34" s="767"/>
      <c r="N34" s="707"/>
      <c r="O34" s="706" t="s">
        <v>255</v>
      </c>
      <c r="P34" s="767"/>
      <c r="Q34" s="767"/>
      <c r="R34" s="707"/>
      <c r="S34" s="706" t="s">
        <v>262</v>
      </c>
      <c r="T34" s="767"/>
      <c r="U34" s="768"/>
      <c r="Z34" s="303">
        <f>$E$207</f>
        <v>0</v>
      </c>
      <c r="AA34" s="300">
        <f>C220</f>
        <v>0</v>
      </c>
      <c r="AB34" s="300">
        <f>D220</f>
        <v>0</v>
      </c>
      <c r="AC34" s="300">
        <f>E220</f>
        <v>0</v>
      </c>
      <c r="AD34" s="296" t="str">
        <f>S220</f>
        <v/>
      </c>
    </row>
    <row r="35" spans="2:30" ht="18" customHeight="1" thickBot="1" x14ac:dyDescent="0.2">
      <c r="B35" s="775"/>
      <c r="C35" s="787"/>
      <c r="D35" s="219" t="s">
        <v>250</v>
      </c>
      <c r="E35" s="219" t="s">
        <v>252</v>
      </c>
      <c r="F35" s="789"/>
      <c r="G35" s="769"/>
      <c r="H35" s="771"/>
      <c r="I35" s="92" t="s">
        <v>121</v>
      </c>
      <c r="J35" s="92" t="s">
        <v>265</v>
      </c>
      <c r="K35" s="769"/>
      <c r="L35" s="770"/>
      <c r="M35" s="770"/>
      <c r="N35" s="771"/>
      <c r="O35" s="769"/>
      <c r="P35" s="770"/>
      <c r="Q35" s="770"/>
      <c r="R35" s="771"/>
      <c r="S35" s="769" t="s">
        <v>263</v>
      </c>
      <c r="T35" s="770"/>
      <c r="U35" s="772"/>
      <c r="Z35" s="304">
        <f>$E$207</f>
        <v>0</v>
      </c>
      <c r="AA35" s="305">
        <f>C225</f>
        <v>0</v>
      </c>
      <c r="AB35" s="305">
        <f>D225</f>
        <v>0</v>
      </c>
      <c r="AC35" s="305">
        <f>E225</f>
        <v>0</v>
      </c>
      <c r="AD35" s="297" t="str">
        <f>S225</f>
        <v/>
      </c>
    </row>
    <row r="36" spans="2:30" ht="24" customHeight="1" x14ac:dyDescent="0.15">
      <c r="B36" s="773">
        <v>1</v>
      </c>
      <c r="C36" s="776"/>
      <c r="D36" s="776"/>
      <c r="E36" s="776"/>
      <c r="F36" s="330"/>
      <c r="G36" s="779"/>
      <c r="H36" s="780"/>
      <c r="I36" s="330"/>
      <c r="J36" s="331"/>
      <c r="K36" s="332"/>
      <c r="L36" s="371" t="s">
        <v>247</v>
      </c>
      <c r="M36" s="332"/>
      <c r="N36" s="371" t="s">
        <v>254</v>
      </c>
      <c r="O36" s="332"/>
      <c r="P36" s="371" t="s">
        <v>247</v>
      </c>
      <c r="Q36" s="332"/>
      <c r="R36" s="371" t="s">
        <v>254</v>
      </c>
      <c r="S36" s="758" t="str">
        <f>IF(SUM(J36:J40)=0,"",SUM(J36:J40))</f>
        <v/>
      </c>
      <c r="T36" s="759"/>
      <c r="U36" s="760"/>
      <c r="Z36" s="299"/>
    </row>
    <row r="37" spans="2:30" ht="24" customHeight="1" x14ac:dyDescent="0.15">
      <c r="B37" s="774"/>
      <c r="C37" s="777"/>
      <c r="D37" s="777"/>
      <c r="E37" s="777"/>
      <c r="F37" s="333"/>
      <c r="G37" s="781"/>
      <c r="H37" s="782"/>
      <c r="I37" s="333"/>
      <c r="J37" s="334"/>
      <c r="K37" s="335"/>
      <c r="L37" s="372" t="s">
        <v>247</v>
      </c>
      <c r="M37" s="335"/>
      <c r="N37" s="372" t="s">
        <v>254</v>
      </c>
      <c r="O37" s="335"/>
      <c r="P37" s="372" t="s">
        <v>247</v>
      </c>
      <c r="Q37" s="335"/>
      <c r="R37" s="372" t="s">
        <v>254</v>
      </c>
      <c r="S37" s="761"/>
      <c r="T37" s="762"/>
      <c r="U37" s="763"/>
    </row>
    <row r="38" spans="2:30" ht="23.25" customHeight="1" x14ac:dyDescent="0.15">
      <c r="B38" s="774"/>
      <c r="C38" s="777"/>
      <c r="D38" s="777"/>
      <c r="E38" s="777"/>
      <c r="F38" s="333"/>
      <c r="G38" s="781"/>
      <c r="H38" s="782"/>
      <c r="I38" s="333"/>
      <c r="J38" s="334"/>
      <c r="K38" s="335"/>
      <c r="L38" s="372" t="s">
        <v>247</v>
      </c>
      <c r="M38" s="335"/>
      <c r="N38" s="372" t="s">
        <v>254</v>
      </c>
      <c r="O38" s="335"/>
      <c r="P38" s="372" t="s">
        <v>247</v>
      </c>
      <c r="Q38" s="335"/>
      <c r="R38" s="372" t="s">
        <v>254</v>
      </c>
      <c r="S38" s="761"/>
      <c r="T38" s="762"/>
      <c r="U38" s="763"/>
    </row>
    <row r="39" spans="2:30" ht="24" customHeight="1" x14ac:dyDescent="0.15">
      <c r="B39" s="774"/>
      <c r="C39" s="777"/>
      <c r="D39" s="777"/>
      <c r="E39" s="777"/>
      <c r="F39" s="333"/>
      <c r="G39" s="781"/>
      <c r="H39" s="782"/>
      <c r="I39" s="333"/>
      <c r="J39" s="334"/>
      <c r="K39" s="335"/>
      <c r="L39" s="372" t="s">
        <v>247</v>
      </c>
      <c r="M39" s="335"/>
      <c r="N39" s="372" t="s">
        <v>254</v>
      </c>
      <c r="O39" s="335"/>
      <c r="P39" s="372" t="s">
        <v>247</v>
      </c>
      <c r="Q39" s="335"/>
      <c r="R39" s="372" t="s">
        <v>254</v>
      </c>
      <c r="S39" s="761"/>
      <c r="T39" s="762"/>
      <c r="U39" s="763"/>
    </row>
    <row r="40" spans="2:30" ht="24" customHeight="1" thickBot="1" x14ac:dyDescent="0.2">
      <c r="B40" s="775"/>
      <c r="C40" s="778"/>
      <c r="D40" s="778"/>
      <c r="E40" s="778"/>
      <c r="F40" s="343" t="s">
        <v>261</v>
      </c>
      <c r="G40" s="338"/>
      <c r="H40" s="790" t="s">
        <v>268</v>
      </c>
      <c r="I40" s="791"/>
      <c r="J40" s="339"/>
      <c r="K40" s="755"/>
      <c r="L40" s="756"/>
      <c r="M40" s="756"/>
      <c r="N40" s="756"/>
      <c r="O40" s="756"/>
      <c r="P40" s="756"/>
      <c r="Q40" s="756"/>
      <c r="R40" s="757"/>
      <c r="S40" s="764"/>
      <c r="T40" s="765"/>
      <c r="U40" s="766"/>
    </row>
    <row r="41" spans="2:30" ht="24" customHeight="1" x14ac:dyDescent="0.15">
      <c r="B41" s="773">
        <v>2</v>
      </c>
      <c r="C41" s="776"/>
      <c r="D41" s="776"/>
      <c r="E41" s="776"/>
      <c r="F41" s="330"/>
      <c r="G41" s="779"/>
      <c r="H41" s="780"/>
      <c r="I41" s="330"/>
      <c r="J41" s="331"/>
      <c r="K41" s="332"/>
      <c r="L41" s="371" t="s">
        <v>247</v>
      </c>
      <c r="M41" s="332"/>
      <c r="N41" s="371" t="s">
        <v>254</v>
      </c>
      <c r="O41" s="332"/>
      <c r="P41" s="371" t="s">
        <v>247</v>
      </c>
      <c r="Q41" s="332"/>
      <c r="R41" s="371" t="s">
        <v>254</v>
      </c>
      <c r="S41" s="758" t="str">
        <f t="shared" ref="S41" si="3">IF(SUM(J41:J45)=0,"",SUM(J41:J45))</f>
        <v/>
      </c>
      <c r="T41" s="759"/>
      <c r="U41" s="760"/>
    </row>
    <row r="42" spans="2:30" ht="24" customHeight="1" x14ac:dyDescent="0.15">
      <c r="B42" s="774"/>
      <c r="C42" s="777"/>
      <c r="D42" s="777"/>
      <c r="E42" s="777"/>
      <c r="F42" s="333"/>
      <c r="G42" s="781"/>
      <c r="H42" s="782"/>
      <c r="I42" s="333"/>
      <c r="J42" s="334"/>
      <c r="K42" s="335"/>
      <c r="L42" s="372" t="s">
        <v>247</v>
      </c>
      <c r="M42" s="335"/>
      <c r="N42" s="372" t="s">
        <v>254</v>
      </c>
      <c r="O42" s="335"/>
      <c r="P42" s="372" t="s">
        <v>247</v>
      </c>
      <c r="Q42" s="335"/>
      <c r="R42" s="372" t="s">
        <v>254</v>
      </c>
      <c r="S42" s="761"/>
      <c r="T42" s="762"/>
      <c r="U42" s="763"/>
    </row>
    <row r="43" spans="2:30" ht="24" customHeight="1" x14ac:dyDescent="0.15">
      <c r="B43" s="774"/>
      <c r="C43" s="777"/>
      <c r="D43" s="777"/>
      <c r="E43" s="777"/>
      <c r="F43" s="333"/>
      <c r="G43" s="781"/>
      <c r="H43" s="782"/>
      <c r="I43" s="333"/>
      <c r="J43" s="334"/>
      <c r="K43" s="335"/>
      <c r="L43" s="372" t="s">
        <v>247</v>
      </c>
      <c r="M43" s="335"/>
      <c r="N43" s="372" t="s">
        <v>254</v>
      </c>
      <c r="O43" s="335"/>
      <c r="P43" s="372" t="s">
        <v>247</v>
      </c>
      <c r="Q43" s="335"/>
      <c r="R43" s="372" t="s">
        <v>254</v>
      </c>
      <c r="S43" s="761"/>
      <c r="T43" s="762"/>
      <c r="U43" s="763"/>
    </row>
    <row r="44" spans="2:30" ht="24" customHeight="1" x14ac:dyDescent="0.15">
      <c r="B44" s="774"/>
      <c r="C44" s="777"/>
      <c r="D44" s="777"/>
      <c r="E44" s="777"/>
      <c r="F44" s="333"/>
      <c r="G44" s="781"/>
      <c r="H44" s="782"/>
      <c r="I44" s="333"/>
      <c r="J44" s="334"/>
      <c r="K44" s="335"/>
      <c r="L44" s="372" t="s">
        <v>247</v>
      </c>
      <c r="M44" s="335"/>
      <c r="N44" s="372" t="s">
        <v>254</v>
      </c>
      <c r="O44" s="335"/>
      <c r="P44" s="372" t="s">
        <v>247</v>
      </c>
      <c r="Q44" s="335"/>
      <c r="R44" s="372" t="s">
        <v>254</v>
      </c>
      <c r="S44" s="761"/>
      <c r="T44" s="762"/>
      <c r="U44" s="763"/>
    </row>
    <row r="45" spans="2:30" ht="24" customHeight="1" thickBot="1" x14ac:dyDescent="0.2">
      <c r="B45" s="775"/>
      <c r="C45" s="778"/>
      <c r="D45" s="778"/>
      <c r="E45" s="778"/>
      <c r="F45" s="343" t="s">
        <v>261</v>
      </c>
      <c r="G45" s="338"/>
      <c r="H45" s="790" t="s">
        <v>268</v>
      </c>
      <c r="I45" s="791"/>
      <c r="J45" s="339"/>
      <c r="K45" s="755"/>
      <c r="L45" s="756"/>
      <c r="M45" s="756"/>
      <c r="N45" s="756"/>
      <c r="O45" s="756"/>
      <c r="P45" s="756"/>
      <c r="Q45" s="756"/>
      <c r="R45" s="757"/>
      <c r="S45" s="764"/>
      <c r="T45" s="765"/>
      <c r="U45" s="766"/>
    </row>
    <row r="46" spans="2:30" ht="24" customHeight="1" x14ac:dyDescent="0.15">
      <c r="B46" s="773">
        <v>3</v>
      </c>
      <c r="C46" s="776"/>
      <c r="D46" s="776"/>
      <c r="E46" s="776"/>
      <c r="F46" s="330"/>
      <c r="G46" s="779"/>
      <c r="H46" s="780"/>
      <c r="I46" s="330"/>
      <c r="J46" s="331"/>
      <c r="K46" s="332"/>
      <c r="L46" s="373" t="s">
        <v>247</v>
      </c>
      <c r="M46" s="332"/>
      <c r="N46" s="371" t="s">
        <v>254</v>
      </c>
      <c r="O46" s="332"/>
      <c r="P46" s="371" t="s">
        <v>247</v>
      </c>
      <c r="Q46" s="332"/>
      <c r="R46" s="371" t="s">
        <v>254</v>
      </c>
      <c r="S46" s="758" t="str">
        <f t="shared" ref="S46" si="4">IF(SUM(J46:J50)=0,"",SUM(J46:J50))</f>
        <v/>
      </c>
      <c r="T46" s="759"/>
      <c r="U46" s="760"/>
    </row>
    <row r="47" spans="2:30" ht="24" customHeight="1" x14ac:dyDescent="0.15">
      <c r="B47" s="774"/>
      <c r="C47" s="777"/>
      <c r="D47" s="777"/>
      <c r="E47" s="777"/>
      <c r="F47" s="333"/>
      <c r="G47" s="781"/>
      <c r="H47" s="782"/>
      <c r="I47" s="333"/>
      <c r="J47" s="334"/>
      <c r="K47" s="335"/>
      <c r="L47" s="374" t="s">
        <v>247</v>
      </c>
      <c r="M47" s="335"/>
      <c r="N47" s="372" t="s">
        <v>254</v>
      </c>
      <c r="O47" s="335"/>
      <c r="P47" s="372" t="s">
        <v>247</v>
      </c>
      <c r="Q47" s="335"/>
      <c r="R47" s="372" t="s">
        <v>254</v>
      </c>
      <c r="S47" s="761"/>
      <c r="T47" s="762"/>
      <c r="U47" s="763"/>
    </row>
    <row r="48" spans="2:30" ht="24" customHeight="1" x14ac:dyDescent="0.15">
      <c r="B48" s="774"/>
      <c r="C48" s="777"/>
      <c r="D48" s="777"/>
      <c r="E48" s="777"/>
      <c r="F48" s="333"/>
      <c r="G48" s="781"/>
      <c r="H48" s="782"/>
      <c r="I48" s="333"/>
      <c r="J48" s="334"/>
      <c r="K48" s="335"/>
      <c r="L48" s="374" t="s">
        <v>247</v>
      </c>
      <c r="M48" s="335"/>
      <c r="N48" s="372" t="s">
        <v>254</v>
      </c>
      <c r="O48" s="335"/>
      <c r="P48" s="372" t="s">
        <v>247</v>
      </c>
      <c r="Q48" s="335"/>
      <c r="R48" s="372" t="s">
        <v>254</v>
      </c>
      <c r="S48" s="761"/>
      <c r="T48" s="762"/>
      <c r="U48" s="763"/>
    </row>
    <row r="49" spans="1:30" ht="24" customHeight="1" x14ac:dyDescent="0.15">
      <c r="B49" s="774"/>
      <c r="C49" s="777"/>
      <c r="D49" s="777"/>
      <c r="E49" s="777"/>
      <c r="F49" s="333"/>
      <c r="G49" s="781"/>
      <c r="H49" s="782"/>
      <c r="I49" s="333"/>
      <c r="J49" s="334"/>
      <c r="K49" s="335"/>
      <c r="L49" s="374" t="s">
        <v>247</v>
      </c>
      <c r="M49" s="335"/>
      <c r="N49" s="372" t="s">
        <v>254</v>
      </c>
      <c r="O49" s="335"/>
      <c r="P49" s="372" t="s">
        <v>247</v>
      </c>
      <c r="Q49" s="335"/>
      <c r="R49" s="372" t="s">
        <v>254</v>
      </c>
      <c r="S49" s="761"/>
      <c r="T49" s="762"/>
      <c r="U49" s="763"/>
    </row>
    <row r="50" spans="1:30" ht="24" customHeight="1" thickBot="1" x14ac:dyDescent="0.2">
      <c r="B50" s="775"/>
      <c r="C50" s="778"/>
      <c r="D50" s="778"/>
      <c r="E50" s="778"/>
      <c r="F50" s="343" t="s">
        <v>261</v>
      </c>
      <c r="G50" s="338"/>
      <c r="H50" s="790" t="s">
        <v>268</v>
      </c>
      <c r="I50" s="791"/>
      <c r="J50" s="339"/>
      <c r="K50" s="755"/>
      <c r="L50" s="756"/>
      <c r="M50" s="756"/>
      <c r="N50" s="756"/>
      <c r="O50" s="756"/>
      <c r="P50" s="756"/>
      <c r="Q50" s="756"/>
      <c r="R50" s="757"/>
      <c r="S50" s="764"/>
      <c r="T50" s="765"/>
      <c r="U50" s="766"/>
    </row>
    <row r="51" spans="1:30" ht="24" customHeight="1" x14ac:dyDescent="0.15">
      <c r="B51" s="773">
        <v>4</v>
      </c>
      <c r="C51" s="776"/>
      <c r="D51" s="776"/>
      <c r="E51" s="776"/>
      <c r="F51" s="330"/>
      <c r="G51" s="779"/>
      <c r="H51" s="780"/>
      <c r="I51" s="330"/>
      <c r="J51" s="331"/>
      <c r="K51" s="332"/>
      <c r="L51" s="371" t="s">
        <v>247</v>
      </c>
      <c r="M51" s="332"/>
      <c r="N51" s="371" t="s">
        <v>254</v>
      </c>
      <c r="O51" s="332"/>
      <c r="P51" s="371" t="s">
        <v>247</v>
      </c>
      <c r="Q51" s="332"/>
      <c r="R51" s="371" t="s">
        <v>254</v>
      </c>
      <c r="S51" s="758" t="str">
        <f t="shared" ref="S51" si="5">IF(SUM(J51:J55)=0,"",SUM(J51:J55))</f>
        <v/>
      </c>
      <c r="T51" s="759"/>
      <c r="U51" s="760"/>
    </row>
    <row r="52" spans="1:30" ht="24" customHeight="1" x14ac:dyDescent="0.15">
      <c r="B52" s="774"/>
      <c r="C52" s="777"/>
      <c r="D52" s="777"/>
      <c r="E52" s="777"/>
      <c r="F52" s="333"/>
      <c r="G52" s="781"/>
      <c r="H52" s="782"/>
      <c r="I52" s="333"/>
      <c r="J52" s="334"/>
      <c r="K52" s="335"/>
      <c r="L52" s="372" t="s">
        <v>247</v>
      </c>
      <c r="M52" s="335"/>
      <c r="N52" s="372" t="s">
        <v>254</v>
      </c>
      <c r="O52" s="335"/>
      <c r="P52" s="372" t="s">
        <v>247</v>
      </c>
      <c r="Q52" s="335"/>
      <c r="R52" s="372" t="s">
        <v>254</v>
      </c>
      <c r="S52" s="761"/>
      <c r="T52" s="762"/>
      <c r="U52" s="763"/>
    </row>
    <row r="53" spans="1:30" ht="24" customHeight="1" x14ac:dyDescent="0.15">
      <c r="B53" s="774"/>
      <c r="C53" s="777"/>
      <c r="D53" s="777"/>
      <c r="E53" s="777"/>
      <c r="F53" s="333"/>
      <c r="G53" s="781"/>
      <c r="H53" s="782"/>
      <c r="I53" s="333"/>
      <c r="J53" s="334"/>
      <c r="K53" s="335"/>
      <c r="L53" s="372" t="s">
        <v>247</v>
      </c>
      <c r="M53" s="335"/>
      <c r="N53" s="372" t="s">
        <v>254</v>
      </c>
      <c r="O53" s="335"/>
      <c r="P53" s="372" t="s">
        <v>247</v>
      </c>
      <c r="Q53" s="335"/>
      <c r="R53" s="372" t="s">
        <v>254</v>
      </c>
      <c r="S53" s="761"/>
      <c r="T53" s="762"/>
      <c r="U53" s="763"/>
    </row>
    <row r="54" spans="1:30" ht="24" customHeight="1" x14ac:dyDescent="0.15">
      <c r="B54" s="774"/>
      <c r="C54" s="777"/>
      <c r="D54" s="777"/>
      <c r="E54" s="777"/>
      <c r="F54" s="333"/>
      <c r="G54" s="781"/>
      <c r="H54" s="782"/>
      <c r="I54" s="333"/>
      <c r="J54" s="334"/>
      <c r="K54" s="335"/>
      <c r="L54" s="372" t="s">
        <v>247</v>
      </c>
      <c r="M54" s="335"/>
      <c r="N54" s="372" t="s">
        <v>254</v>
      </c>
      <c r="O54" s="335"/>
      <c r="P54" s="372" t="s">
        <v>247</v>
      </c>
      <c r="Q54" s="335"/>
      <c r="R54" s="372" t="s">
        <v>254</v>
      </c>
      <c r="S54" s="761"/>
      <c r="T54" s="762"/>
      <c r="U54" s="763"/>
    </row>
    <row r="55" spans="1:30" ht="24" customHeight="1" thickBot="1" x14ac:dyDescent="0.2">
      <c r="B55" s="775"/>
      <c r="C55" s="778"/>
      <c r="D55" s="778"/>
      <c r="E55" s="778"/>
      <c r="F55" s="343" t="s">
        <v>261</v>
      </c>
      <c r="G55" s="338"/>
      <c r="H55" s="790" t="s">
        <v>268</v>
      </c>
      <c r="I55" s="791"/>
      <c r="J55" s="339"/>
      <c r="K55" s="755"/>
      <c r="L55" s="756"/>
      <c r="M55" s="756"/>
      <c r="N55" s="756"/>
      <c r="O55" s="756"/>
      <c r="P55" s="756"/>
      <c r="Q55" s="756"/>
      <c r="R55" s="757"/>
      <c r="S55" s="764"/>
      <c r="T55" s="765"/>
      <c r="U55" s="766"/>
    </row>
    <row r="56" spans="1:30" ht="24" customHeight="1" x14ac:dyDescent="0.15">
      <c r="B56" s="96" t="s">
        <v>123</v>
      </c>
      <c r="C56" s="86"/>
      <c r="D56" s="94"/>
      <c r="E56" s="94"/>
      <c r="F56" s="95"/>
      <c r="G56" s="94"/>
      <c r="H56" s="94"/>
    </row>
    <row r="57" spans="1:30" ht="16.5" customHeight="1" x14ac:dyDescent="0.15">
      <c r="B57" s="97" t="s">
        <v>297</v>
      </c>
      <c r="C57" s="86"/>
      <c r="D57" s="108"/>
      <c r="E57" s="90"/>
      <c r="F57" s="93"/>
      <c r="G57" s="93"/>
      <c r="H57" s="93"/>
    </row>
    <row r="58" spans="1:30" ht="16.5" customHeight="1" x14ac:dyDescent="0.15">
      <c r="B58" s="93" t="s">
        <v>269</v>
      </c>
      <c r="C58" s="86"/>
      <c r="D58" s="108"/>
      <c r="E58" s="86"/>
      <c r="F58" s="86"/>
      <c r="G58" s="93"/>
      <c r="H58" s="93"/>
    </row>
    <row r="59" spans="1:30" ht="16.5" customHeight="1" x14ac:dyDescent="0.15">
      <c r="B59" s="93"/>
      <c r="C59" s="86"/>
      <c r="D59" s="108"/>
      <c r="E59" s="90"/>
      <c r="F59" s="93"/>
      <c r="G59" s="93"/>
      <c r="H59" s="93"/>
    </row>
    <row r="60" spans="1:30" s="86" customFormat="1" ht="20.25" customHeight="1" x14ac:dyDescent="0.15">
      <c r="A60" s="108"/>
      <c r="B60" s="108"/>
      <c r="C60" s="86" t="s">
        <v>115</v>
      </c>
      <c r="G60" s="87"/>
      <c r="H60" s="87"/>
      <c r="I60" s="108"/>
      <c r="J60" s="108"/>
      <c r="K60" s="108"/>
      <c r="L60" s="108"/>
      <c r="M60" s="108"/>
      <c r="N60" s="108"/>
      <c r="O60" s="108"/>
      <c r="P60" s="108"/>
      <c r="Q60" s="108"/>
      <c r="R60" s="108"/>
      <c r="S60" s="108"/>
      <c r="T60" s="162" t="s">
        <v>270</v>
      </c>
      <c r="U60" s="222" t="str">
        <f>IF(SUM(S36:U55)=0,"",U31+1)</f>
        <v/>
      </c>
      <c r="W60" s="108"/>
      <c r="X60" s="108"/>
      <c r="Y60" s="108"/>
      <c r="Z60" s="299"/>
      <c r="AA60" s="299"/>
      <c r="AB60" s="299"/>
      <c r="AC60" s="299"/>
      <c r="AD60" s="299"/>
    </row>
    <row r="61" spans="1:30" s="86" customFormat="1" ht="27.75" x14ac:dyDescent="0.15">
      <c r="A61" s="108"/>
      <c r="B61" s="753" t="s">
        <v>116</v>
      </c>
      <c r="C61" s="753"/>
      <c r="D61" s="753"/>
      <c r="E61" s="753"/>
      <c r="F61" s="753"/>
      <c r="G61" s="753"/>
      <c r="H61" s="753"/>
      <c r="I61" s="753"/>
      <c r="J61" s="754" t="s">
        <v>430</v>
      </c>
      <c r="K61" s="754"/>
      <c r="L61" s="754"/>
      <c r="M61" s="754"/>
      <c r="N61" s="754"/>
      <c r="O61" s="754"/>
      <c r="P61" s="754"/>
      <c r="Q61" s="754"/>
      <c r="R61" s="754"/>
      <c r="S61" s="754"/>
      <c r="T61" s="754"/>
      <c r="U61" s="754"/>
      <c r="W61" s="108"/>
      <c r="X61" s="108"/>
      <c r="Y61" s="108"/>
      <c r="Z61" s="299"/>
      <c r="AA61" s="299"/>
      <c r="AB61" s="299"/>
      <c r="AC61" s="299"/>
      <c r="AD61" s="299"/>
    </row>
    <row r="62" spans="1:30" ht="21.75" thickBot="1" x14ac:dyDescent="0.2">
      <c r="D62" s="221" t="s">
        <v>257</v>
      </c>
      <c r="E62" s="785"/>
      <c r="F62" s="785"/>
      <c r="G62" s="89" t="s">
        <v>258</v>
      </c>
      <c r="H62" s="88"/>
      <c r="L62" s="217" t="s">
        <v>260</v>
      </c>
      <c r="M62" s="342"/>
      <c r="N62" s="93" t="s">
        <v>247</v>
      </c>
      <c r="O62" s="342"/>
      <c r="P62" s="93" t="s">
        <v>254</v>
      </c>
      <c r="Q62" s="93" t="s">
        <v>218</v>
      </c>
      <c r="R62" s="342"/>
      <c r="S62" s="93" t="s">
        <v>247</v>
      </c>
      <c r="T62" s="342"/>
      <c r="U62" s="93" t="s">
        <v>259</v>
      </c>
    </row>
    <row r="63" spans="1:30" ht="18" customHeight="1" x14ac:dyDescent="0.15">
      <c r="B63" s="773" t="s">
        <v>256</v>
      </c>
      <c r="C63" s="786" t="s">
        <v>253</v>
      </c>
      <c r="D63" s="218" t="s">
        <v>266</v>
      </c>
      <c r="E63" s="218" t="s">
        <v>251</v>
      </c>
      <c r="F63" s="788" t="s">
        <v>117</v>
      </c>
      <c r="G63" s="706" t="s">
        <v>118</v>
      </c>
      <c r="H63" s="707"/>
      <c r="I63" s="91" t="s">
        <v>119</v>
      </c>
      <c r="J63" s="91" t="s">
        <v>264</v>
      </c>
      <c r="K63" s="706" t="s">
        <v>120</v>
      </c>
      <c r="L63" s="767"/>
      <c r="M63" s="767"/>
      <c r="N63" s="707"/>
      <c r="O63" s="706" t="s">
        <v>255</v>
      </c>
      <c r="P63" s="767"/>
      <c r="Q63" s="767"/>
      <c r="R63" s="707"/>
      <c r="S63" s="706" t="s">
        <v>262</v>
      </c>
      <c r="T63" s="767"/>
      <c r="U63" s="768"/>
    </row>
    <row r="64" spans="1:30" ht="18" customHeight="1" thickBot="1" x14ac:dyDescent="0.2">
      <c r="B64" s="775"/>
      <c r="C64" s="787"/>
      <c r="D64" s="219" t="s">
        <v>250</v>
      </c>
      <c r="E64" s="219" t="s">
        <v>252</v>
      </c>
      <c r="F64" s="789"/>
      <c r="G64" s="769"/>
      <c r="H64" s="771"/>
      <c r="I64" s="92" t="s">
        <v>121</v>
      </c>
      <c r="J64" s="92" t="s">
        <v>265</v>
      </c>
      <c r="K64" s="769"/>
      <c r="L64" s="770"/>
      <c r="M64" s="770"/>
      <c r="N64" s="771"/>
      <c r="O64" s="769"/>
      <c r="P64" s="770"/>
      <c r="Q64" s="770"/>
      <c r="R64" s="771"/>
      <c r="S64" s="769" t="s">
        <v>263</v>
      </c>
      <c r="T64" s="770"/>
      <c r="U64" s="772"/>
    </row>
    <row r="65" spans="2:21" ht="24" customHeight="1" x14ac:dyDescent="0.15">
      <c r="B65" s="773">
        <v>1</v>
      </c>
      <c r="C65" s="776"/>
      <c r="D65" s="776"/>
      <c r="E65" s="776"/>
      <c r="F65" s="330"/>
      <c r="G65" s="779"/>
      <c r="H65" s="780"/>
      <c r="I65" s="330"/>
      <c r="J65" s="331"/>
      <c r="K65" s="332"/>
      <c r="L65" s="371" t="s">
        <v>247</v>
      </c>
      <c r="M65" s="332"/>
      <c r="N65" s="371" t="s">
        <v>254</v>
      </c>
      <c r="O65" s="332"/>
      <c r="P65" s="371" t="s">
        <v>247</v>
      </c>
      <c r="Q65" s="332"/>
      <c r="R65" s="371" t="s">
        <v>254</v>
      </c>
      <c r="S65" s="758" t="str">
        <f>IF(SUM(J65:J69)=0,"",SUM(J65:J69))</f>
        <v/>
      </c>
      <c r="T65" s="759"/>
      <c r="U65" s="760"/>
    </row>
    <row r="66" spans="2:21" ht="24" customHeight="1" x14ac:dyDescent="0.15">
      <c r="B66" s="774"/>
      <c r="C66" s="777"/>
      <c r="D66" s="777"/>
      <c r="E66" s="777"/>
      <c r="F66" s="333"/>
      <c r="G66" s="781"/>
      <c r="H66" s="782"/>
      <c r="I66" s="333"/>
      <c r="J66" s="334"/>
      <c r="K66" s="335"/>
      <c r="L66" s="372" t="s">
        <v>247</v>
      </c>
      <c r="M66" s="335"/>
      <c r="N66" s="372" t="s">
        <v>254</v>
      </c>
      <c r="O66" s="335"/>
      <c r="P66" s="372" t="s">
        <v>247</v>
      </c>
      <c r="Q66" s="335"/>
      <c r="R66" s="372" t="s">
        <v>254</v>
      </c>
      <c r="S66" s="761"/>
      <c r="T66" s="762"/>
      <c r="U66" s="763"/>
    </row>
    <row r="67" spans="2:21" ht="23.25" customHeight="1" x14ac:dyDescent="0.15">
      <c r="B67" s="774"/>
      <c r="C67" s="777"/>
      <c r="D67" s="777"/>
      <c r="E67" s="777"/>
      <c r="F67" s="333"/>
      <c r="G67" s="781"/>
      <c r="H67" s="782"/>
      <c r="I67" s="333"/>
      <c r="J67" s="334"/>
      <c r="K67" s="335"/>
      <c r="L67" s="372" t="s">
        <v>247</v>
      </c>
      <c r="M67" s="335"/>
      <c r="N67" s="372" t="s">
        <v>254</v>
      </c>
      <c r="O67" s="335"/>
      <c r="P67" s="372" t="s">
        <v>247</v>
      </c>
      <c r="Q67" s="335"/>
      <c r="R67" s="372" t="s">
        <v>254</v>
      </c>
      <c r="S67" s="761"/>
      <c r="T67" s="762"/>
      <c r="U67" s="763"/>
    </row>
    <row r="68" spans="2:21" ht="24" customHeight="1" x14ac:dyDescent="0.15">
      <c r="B68" s="774"/>
      <c r="C68" s="777"/>
      <c r="D68" s="777"/>
      <c r="E68" s="777"/>
      <c r="F68" s="333"/>
      <c r="G68" s="781"/>
      <c r="H68" s="782"/>
      <c r="I68" s="333"/>
      <c r="J68" s="334"/>
      <c r="K68" s="335"/>
      <c r="L68" s="372" t="s">
        <v>247</v>
      </c>
      <c r="M68" s="335"/>
      <c r="N68" s="372" t="s">
        <v>254</v>
      </c>
      <c r="O68" s="335"/>
      <c r="P68" s="372" t="s">
        <v>247</v>
      </c>
      <c r="Q68" s="335"/>
      <c r="R68" s="372" t="s">
        <v>254</v>
      </c>
      <c r="S68" s="761"/>
      <c r="T68" s="762"/>
      <c r="U68" s="763"/>
    </row>
    <row r="69" spans="2:21" ht="24" customHeight="1" thickBot="1" x14ac:dyDescent="0.2">
      <c r="B69" s="775"/>
      <c r="C69" s="778"/>
      <c r="D69" s="778"/>
      <c r="E69" s="778"/>
      <c r="F69" s="343" t="s">
        <v>261</v>
      </c>
      <c r="G69" s="338"/>
      <c r="H69" s="790" t="s">
        <v>268</v>
      </c>
      <c r="I69" s="791"/>
      <c r="J69" s="339"/>
      <c r="K69" s="755"/>
      <c r="L69" s="756"/>
      <c r="M69" s="756"/>
      <c r="N69" s="756"/>
      <c r="O69" s="756"/>
      <c r="P69" s="756"/>
      <c r="Q69" s="756"/>
      <c r="R69" s="757"/>
      <c r="S69" s="764"/>
      <c r="T69" s="765"/>
      <c r="U69" s="766"/>
    </row>
    <row r="70" spans="2:21" ht="24" customHeight="1" x14ac:dyDescent="0.15">
      <c r="B70" s="773">
        <v>2</v>
      </c>
      <c r="C70" s="776"/>
      <c r="D70" s="776"/>
      <c r="E70" s="776"/>
      <c r="F70" s="330"/>
      <c r="G70" s="779"/>
      <c r="H70" s="780"/>
      <c r="I70" s="330"/>
      <c r="J70" s="331"/>
      <c r="K70" s="332"/>
      <c r="L70" s="371" t="s">
        <v>247</v>
      </c>
      <c r="M70" s="332"/>
      <c r="N70" s="371" t="s">
        <v>254</v>
      </c>
      <c r="O70" s="332"/>
      <c r="P70" s="371" t="s">
        <v>247</v>
      </c>
      <c r="Q70" s="332"/>
      <c r="R70" s="371" t="s">
        <v>254</v>
      </c>
      <c r="S70" s="758" t="str">
        <f t="shared" ref="S70" si="6">IF(SUM(J70:J74)=0,"",SUM(J70:J74))</f>
        <v/>
      </c>
      <c r="T70" s="759"/>
      <c r="U70" s="760"/>
    </row>
    <row r="71" spans="2:21" ht="24" customHeight="1" x14ac:dyDescent="0.15">
      <c r="B71" s="774"/>
      <c r="C71" s="777"/>
      <c r="D71" s="777"/>
      <c r="E71" s="777"/>
      <c r="F71" s="333"/>
      <c r="G71" s="781"/>
      <c r="H71" s="782"/>
      <c r="I71" s="333"/>
      <c r="J71" s="334"/>
      <c r="K71" s="335"/>
      <c r="L71" s="372" t="s">
        <v>247</v>
      </c>
      <c r="M71" s="335"/>
      <c r="N71" s="372" t="s">
        <v>254</v>
      </c>
      <c r="O71" s="335"/>
      <c r="P71" s="372" t="s">
        <v>247</v>
      </c>
      <c r="Q71" s="335"/>
      <c r="R71" s="372" t="s">
        <v>254</v>
      </c>
      <c r="S71" s="761"/>
      <c r="T71" s="762"/>
      <c r="U71" s="763"/>
    </row>
    <row r="72" spans="2:21" ht="24" customHeight="1" x14ac:dyDescent="0.15">
      <c r="B72" s="774"/>
      <c r="C72" s="777"/>
      <c r="D72" s="777"/>
      <c r="E72" s="777"/>
      <c r="F72" s="333"/>
      <c r="G72" s="781"/>
      <c r="H72" s="782"/>
      <c r="I72" s="333"/>
      <c r="J72" s="334"/>
      <c r="K72" s="335"/>
      <c r="L72" s="372" t="s">
        <v>247</v>
      </c>
      <c r="M72" s="335"/>
      <c r="N72" s="372" t="s">
        <v>254</v>
      </c>
      <c r="O72" s="335"/>
      <c r="P72" s="372" t="s">
        <v>247</v>
      </c>
      <c r="Q72" s="335"/>
      <c r="R72" s="372" t="s">
        <v>254</v>
      </c>
      <c r="S72" s="761"/>
      <c r="T72" s="762"/>
      <c r="U72" s="763"/>
    </row>
    <row r="73" spans="2:21" ht="24" customHeight="1" x14ac:dyDescent="0.15">
      <c r="B73" s="774"/>
      <c r="C73" s="777"/>
      <c r="D73" s="777"/>
      <c r="E73" s="777"/>
      <c r="F73" s="333"/>
      <c r="G73" s="781"/>
      <c r="H73" s="782"/>
      <c r="I73" s="333"/>
      <c r="J73" s="334"/>
      <c r="K73" s="335"/>
      <c r="L73" s="372" t="s">
        <v>247</v>
      </c>
      <c r="M73" s="335"/>
      <c r="N73" s="372" t="s">
        <v>254</v>
      </c>
      <c r="O73" s="335"/>
      <c r="P73" s="372" t="s">
        <v>247</v>
      </c>
      <c r="Q73" s="335"/>
      <c r="R73" s="372" t="s">
        <v>254</v>
      </c>
      <c r="S73" s="761"/>
      <c r="T73" s="762"/>
      <c r="U73" s="763"/>
    </row>
    <row r="74" spans="2:21" ht="24" customHeight="1" thickBot="1" x14ac:dyDescent="0.2">
      <c r="B74" s="775"/>
      <c r="C74" s="778"/>
      <c r="D74" s="778"/>
      <c r="E74" s="778"/>
      <c r="F74" s="343" t="s">
        <v>261</v>
      </c>
      <c r="G74" s="338"/>
      <c r="H74" s="790" t="s">
        <v>268</v>
      </c>
      <c r="I74" s="791"/>
      <c r="J74" s="339"/>
      <c r="K74" s="755"/>
      <c r="L74" s="756"/>
      <c r="M74" s="756"/>
      <c r="N74" s="756"/>
      <c r="O74" s="756"/>
      <c r="P74" s="756"/>
      <c r="Q74" s="756"/>
      <c r="R74" s="757"/>
      <c r="S74" s="764"/>
      <c r="T74" s="765"/>
      <c r="U74" s="766"/>
    </row>
    <row r="75" spans="2:21" ht="24" customHeight="1" x14ac:dyDescent="0.15">
      <c r="B75" s="773">
        <v>3</v>
      </c>
      <c r="C75" s="776"/>
      <c r="D75" s="776"/>
      <c r="E75" s="776"/>
      <c r="F75" s="330"/>
      <c r="G75" s="779"/>
      <c r="H75" s="780"/>
      <c r="I75" s="330"/>
      <c r="J75" s="331"/>
      <c r="K75" s="332"/>
      <c r="L75" s="371" t="s">
        <v>247</v>
      </c>
      <c r="M75" s="332"/>
      <c r="N75" s="371" t="s">
        <v>254</v>
      </c>
      <c r="O75" s="332"/>
      <c r="P75" s="371" t="s">
        <v>247</v>
      </c>
      <c r="Q75" s="332"/>
      <c r="R75" s="371" t="s">
        <v>254</v>
      </c>
      <c r="S75" s="758" t="str">
        <f t="shared" ref="S75" si="7">IF(SUM(J75:J79)=0,"",SUM(J75:J79))</f>
        <v/>
      </c>
      <c r="T75" s="759"/>
      <c r="U75" s="760"/>
    </row>
    <row r="76" spans="2:21" ht="24" customHeight="1" x14ac:dyDescent="0.15">
      <c r="B76" s="774"/>
      <c r="C76" s="777"/>
      <c r="D76" s="777"/>
      <c r="E76" s="777"/>
      <c r="F76" s="333"/>
      <c r="G76" s="781"/>
      <c r="H76" s="782"/>
      <c r="I76" s="333"/>
      <c r="J76" s="334"/>
      <c r="K76" s="335"/>
      <c r="L76" s="372" t="s">
        <v>247</v>
      </c>
      <c r="M76" s="335"/>
      <c r="N76" s="372" t="s">
        <v>254</v>
      </c>
      <c r="O76" s="335"/>
      <c r="P76" s="372" t="s">
        <v>247</v>
      </c>
      <c r="Q76" s="335"/>
      <c r="R76" s="372" t="s">
        <v>254</v>
      </c>
      <c r="S76" s="761"/>
      <c r="T76" s="762"/>
      <c r="U76" s="763"/>
    </row>
    <row r="77" spans="2:21" ht="24" customHeight="1" x14ac:dyDescent="0.15">
      <c r="B77" s="774"/>
      <c r="C77" s="777"/>
      <c r="D77" s="777"/>
      <c r="E77" s="777"/>
      <c r="F77" s="333"/>
      <c r="G77" s="781"/>
      <c r="H77" s="782"/>
      <c r="I77" s="333"/>
      <c r="J77" s="334"/>
      <c r="K77" s="335"/>
      <c r="L77" s="372" t="s">
        <v>247</v>
      </c>
      <c r="M77" s="335"/>
      <c r="N77" s="372" t="s">
        <v>254</v>
      </c>
      <c r="O77" s="335"/>
      <c r="P77" s="372" t="s">
        <v>247</v>
      </c>
      <c r="Q77" s="335"/>
      <c r="R77" s="372" t="s">
        <v>254</v>
      </c>
      <c r="S77" s="761"/>
      <c r="T77" s="762"/>
      <c r="U77" s="763"/>
    </row>
    <row r="78" spans="2:21" ht="24" customHeight="1" x14ac:dyDescent="0.15">
      <c r="B78" s="774"/>
      <c r="C78" s="777"/>
      <c r="D78" s="777"/>
      <c r="E78" s="777"/>
      <c r="F78" s="333"/>
      <c r="G78" s="781"/>
      <c r="H78" s="782"/>
      <c r="I78" s="333"/>
      <c r="J78" s="334"/>
      <c r="K78" s="335"/>
      <c r="L78" s="372" t="s">
        <v>247</v>
      </c>
      <c r="M78" s="335"/>
      <c r="N78" s="372" t="s">
        <v>254</v>
      </c>
      <c r="O78" s="335"/>
      <c r="P78" s="372" t="s">
        <v>247</v>
      </c>
      <c r="Q78" s="335"/>
      <c r="R78" s="372" t="s">
        <v>254</v>
      </c>
      <c r="S78" s="761"/>
      <c r="T78" s="762"/>
      <c r="U78" s="763"/>
    </row>
    <row r="79" spans="2:21" ht="24" customHeight="1" thickBot="1" x14ac:dyDescent="0.2">
      <c r="B79" s="775"/>
      <c r="C79" s="778"/>
      <c r="D79" s="778"/>
      <c r="E79" s="778"/>
      <c r="F79" s="343" t="s">
        <v>261</v>
      </c>
      <c r="G79" s="338"/>
      <c r="H79" s="790" t="s">
        <v>268</v>
      </c>
      <c r="I79" s="791"/>
      <c r="J79" s="339"/>
      <c r="K79" s="755"/>
      <c r="L79" s="756"/>
      <c r="M79" s="756"/>
      <c r="N79" s="756"/>
      <c r="O79" s="756"/>
      <c r="P79" s="756"/>
      <c r="Q79" s="756"/>
      <c r="R79" s="757"/>
      <c r="S79" s="764"/>
      <c r="T79" s="765"/>
      <c r="U79" s="766"/>
    </row>
    <row r="80" spans="2:21" ht="24" customHeight="1" x14ac:dyDescent="0.15">
      <c r="B80" s="773">
        <v>4</v>
      </c>
      <c r="C80" s="776"/>
      <c r="D80" s="776"/>
      <c r="E80" s="776"/>
      <c r="F80" s="330"/>
      <c r="G80" s="779"/>
      <c r="H80" s="780"/>
      <c r="I80" s="330"/>
      <c r="J80" s="331"/>
      <c r="K80" s="332"/>
      <c r="L80" s="371" t="s">
        <v>247</v>
      </c>
      <c r="M80" s="332"/>
      <c r="N80" s="371" t="s">
        <v>254</v>
      </c>
      <c r="O80" s="332"/>
      <c r="P80" s="371" t="s">
        <v>247</v>
      </c>
      <c r="Q80" s="332"/>
      <c r="R80" s="371" t="s">
        <v>254</v>
      </c>
      <c r="S80" s="758" t="str">
        <f t="shared" ref="S80" si="8">IF(SUM(J80:J84)=0,"",SUM(J80:J84))</f>
        <v/>
      </c>
      <c r="T80" s="759"/>
      <c r="U80" s="760"/>
    </row>
    <row r="81" spans="1:30" ht="24" customHeight="1" x14ac:dyDescent="0.15">
      <c r="B81" s="774"/>
      <c r="C81" s="777"/>
      <c r="D81" s="777"/>
      <c r="E81" s="777"/>
      <c r="F81" s="333"/>
      <c r="G81" s="781"/>
      <c r="H81" s="782"/>
      <c r="I81" s="333"/>
      <c r="J81" s="334"/>
      <c r="K81" s="335"/>
      <c r="L81" s="372" t="s">
        <v>247</v>
      </c>
      <c r="M81" s="335"/>
      <c r="N81" s="372" t="s">
        <v>254</v>
      </c>
      <c r="O81" s="335"/>
      <c r="P81" s="372" t="s">
        <v>247</v>
      </c>
      <c r="Q81" s="335"/>
      <c r="R81" s="372" t="s">
        <v>254</v>
      </c>
      <c r="S81" s="761"/>
      <c r="T81" s="762"/>
      <c r="U81" s="763"/>
    </row>
    <row r="82" spans="1:30" ht="24" customHeight="1" x14ac:dyDescent="0.15">
      <c r="B82" s="774"/>
      <c r="C82" s="777"/>
      <c r="D82" s="777"/>
      <c r="E82" s="777"/>
      <c r="F82" s="333"/>
      <c r="G82" s="781"/>
      <c r="H82" s="782"/>
      <c r="I82" s="333"/>
      <c r="J82" s="334"/>
      <c r="K82" s="335"/>
      <c r="L82" s="372" t="s">
        <v>247</v>
      </c>
      <c r="M82" s="335"/>
      <c r="N82" s="372" t="s">
        <v>254</v>
      </c>
      <c r="O82" s="335"/>
      <c r="P82" s="372" t="s">
        <v>247</v>
      </c>
      <c r="Q82" s="335"/>
      <c r="R82" s="372" t="s">
        <v>254</v>
      </c>
      <c r="S82" s="761"/>
      <c r="T82" s="762"/>
      <c r="U82" s="763"/>
    </row>
    <row r="83" spans="1:30" ht="24" customHeight="1" x14ac:dyDescent="0.15">
      <c r="B83" s="774"/>
      <c r="C83" s="777"/>
      <c r="D83" s="777"/>
      <c r="E83" s="777"/>
      <c r="F83" s="333"/>
      <c r="G83" s="781"/>
      <c r="H83" s="782"/>
      <c r="I83" s="333"/>
      <c r="J83" s="334"/>
      <c r="K83" s="335"/>
      <c r="L83" s="372" t="s">
        <v>247</v>
      </c>
      <c r="M83" s="335"/>
      <c r="N83" s="372" t="s">
        <v>254</v>
      </c>
      <c r="O83" s="335"/>
      <c r="P83" s="372" t="s">
        <v>247</v>
      </c>
      <c r="Q83" s="335"/>
      <c r="R83" s="372" t="s">
        <v>254</v>
      </c>
      <c r="S83" s="761"/>
      <c r="T83" s="762"/>
      <c r="U83" s="763"/>
    </row>
    <row r="84" spans="1:30" ht="24" customHeight="1" thickBot="1" x14ac:dyDescent="0.2">
      <c r="B84" s="775"/>
      <c r="C84" s="778"/>
      <c r="D84" s="778"/>
      <c r="E84" s="778"/>
      <c r="F84" s="343" t="s">
        <v>261</v>
      </c>
      <c r="G84" s="338"/>
      <c r="H84" s="790" t="s">
        <v>268</v>
      </c>
      <c r="I84" s="791"/>
      <c r="J84" s="339"/>
      <c r="K84" s="755"/>
      <c r="L84" s="756"/>
      <c r="M84" s="756"/>
      <c r="N84" s="756"/>
      <c r="O84" s="756"/>
      <c r="P84" s="756"/>
      <c r="Q84" s="756"/>
      <c r="R84" s="757"/>
      <c r="S84" s="764"/>
      <c r="T84" s="765"/>
      <c r="U84" s="766"/>
    </row>
    <row r="85" spans="1:30" ht="24" customHeight="1" x14ac:dyDescent="0.15">
      <c r="B85" s="96" t="s">
        <v>123</v>
      </c>
      <c r="C85" s="86"/>
      <c r="D85" s="94"/>
      <c r="E85" s="94"/>
      <c r="F85" s="95"/>
      <c r="G85" s="94"/>
      <c r="H85" s="94"/>
    </row>
    <row r="86" spans="1:30" ht="16.5" customHeight="1" x14ac:dyDescent="0.15">
      <c r="B86" s="97" t="s">
        <v>297</v>
      </c>
      <c r="C86" s="86"/>
      <c r="D86" s="108"/>
      <c r="E86" s="90"/>
      <c r="F86" s="93"/>
      <c r="G86" s="93"/>
      <c r="H86" s="93"/>
    </row>
    <row r="87" spans="1:30" ht="16.5" customHeight="1" x14ac:dyDescent="0.15">
      <c r="B87" s="93" t="s">
        <v>269</v>
      </c>
      <c r="C87" s="86"/>
      <c r="D87" s="108"/>
      <c r="E87" s="86"/>
      <c r="F87" s="86"/>
      <c r="G87" s="93"/>
      <c r="H87" s="93"/>
    </row>
    <row r="88" spans="1:30" ht="16.5" customHeight="1" x14ac:dyDescent="0.15">
      <c r="B88" s="93"/>
      <c r="C88" s="86"/>
      <c r="D88" s="108"/>
      <c r="E88" s="90"/>
      <c r="F88" s="93"/>
      <c r="G88" s="93"/>
      <c r="H88" s="93"/>
    </row>
    <row r="89" spans="1:30" s="86" customFormat="1" ht="20.25" customHeight="1" x14ac:dyDescent="0.15">
      <c r="A89" s="108"/>
      <c r="B89" s="108"/>
      <c r="C89" s="86" t="s">
        <v>115</v>
      </c>
      <c r="G89" s="87"/>
      <c r="H89" s="87"/>
      <c r="I89" s="108"/>
      <c r="J89" s="108"/>
      <c r="K89" s="108"/>
      <c r="L89" s="108"/>
      <c r="M89" s="108"/>
      <c r="N89" s="108"/>
      <c r="O89" s="108"/>
      <c r="P89" s="108"/>
      <c r="Q89" s="108"/>
      <c r="R89" s="108"/>
      <c r="S89" s="108"/>
      <c r="T89" s="162" t="s">
        <v>270</v>
      </c>
      <c r="U89" s="222" t="str">
        <f>IF(SUM(S65:U84)=0,"",U60+1)</f>
        <v/>
      </c>
      <c r="W89" s="108"/>
      <c r="X89" s="108"/>
      <c r="Y89" s="108"/>
      <c r="Z89" s="299"/>
      <c r="AA89" s="299"/>
      <c r="AB89" s="299"/>
      <c r="AC89" s="299"/>
      <c r="AD89" s="299"/>
    </row>
    <row r="90" spans="1:30" s="86" customFormat="1" ht="27.75" x14ac:dyDescent="0.15">
      <c r="A90" s="108"/>
      <c r="B90" s="753" t="s">
        <v>116</v>
      </c>
      <c r="C90" s="753"/>
      <c r="D90" s="753"/>
      <c r="E90" s="753"/>
      <c r="F90" s="753"/>
      <c r="G90" s="753"/>
      <c r="H90" s="753"/>
      <c r="I90" s="753"/>
      <c r="J90" s="754" t="s">
        <v>430</v>
      </c>
      <c r="K90" s="754"/>
      <c r="L90" s="754"/>
      <c r="M90" s="754"/>
      <c r="N90" s="754"/>
      <c r="O90" s="754"/>
      <c r="P90" s="754"/>
      <c r="Q90" s="754"/>
      <c r="R90" s="754"/>
      <c r="S90" s="754"/>
      <c r="T90" s="754"/>
      <c r="U90" s="754"/>
      <c r="W90" s="108"/>
      <c r="X90" s="108"/>
      <c r="Y90" s="108"/>
      <c r="Z90" s="299"/>
      <c r="AA90" s="299"/>
      <c r="AB90" s="299"/>
      <c r="AC90" s="299"/>
      <c r="AD90" s="299"/>
    </row>
    <row r="91" spans="1:30" ht="21.75" thickBot="1" x14ac:dyDescent="0.2">
      <c r="D91" s="221" t="s">
        <v>257</v>
      </c>
      <c r="E91" s="785"/>
      <c r="F91" s="785"/>
      <c r="G91" s="89" t="s">
        <v>258</v>
      </c>
      <c r="H91" s="88"/>
      <c r="L91" s="217" t="s">
        <v>260</v>
      </c>
      <c r="M91" s="342"/>
      <c r="N91" s="93" t="s">
        <v>247</v>
      </c>
      <c r="O91" s="342"/>
      <c r="P91" s="93" t="s">
        <v>254</v>
      </c>
      <c r="Q91" s="93" t="s">
        <v>218</v>
      </c>
      <c r="R91" s="342"/>
      <c r="S91" s="93" t="s">
        <v>247</v>
      </c>
      <c r="T91" s="342"/>
      <c r="U91" s="93" t="s">
        <v>259</v>
      </c>
    </row>
    <row r="92" spans="1:30" ht="18" customHeight="1" x14ac:dyDescent="0.15">
      <c r="B92" s="773" t="s">
        <v>256</v>
      </c>
      <c r="C92" s="786" t="s">
        <v>253</v>
      </c>
      <c r="D92" s="218" t="s">
        <v>266</v>
      </c>
      <c r="E92" s="218" t="s">
        <v>251</v>
      </c>
      <c r="F92" s="788" t="s">
        <v>117</v>
      </c>
      <c r="G92" s="706" t="s">
        <v>118</v>
      </c>
      <c r="H92" s="707"/>
      <c r="I92" s="91" t="s">
        <v>119</v>
      </c>
      <c r="J92" s="91" t="s">
        <v>264</v>
      </c>
      <c r="K92" s="706" t="s">
        <v>120</v>
      </c>
      <c r="L92" s="767"/>
      <c r="M92" s="767"/>
      <c r="N92" s="707"/>
      <c r="O92" s="706" t="s">
        <v>255</v>
      </c>
      <c r="P92" s="767"/>
      <c r="Q92" s="767"/>
      <c r="R92" s="707"/>
      <c r="S92" s="706" t="s">
        <v>262</v>
      </c>
      <c r="T92" s="767"/>
      <c r="U92" s="768"/>
    </row>
    <row r="93" spans="1:30" ht="18" customHeight="1" thickBot="1" x14ac:dyDescent="0.2">
      <c r="B93" s="775"/>
      <c r="C93" s="787"/>
      <c r="D93" s="219" t="s">
        <v>250</v>
      </c>
      <c r="E93" s="219" t="s">
        <v>252</v>
      </c>
      <c r="F93" s="789"/>
      <c r="G93" s="769"/>
      <c r="H93" s="771"/>
      <c r="I93" s="92" t="s">
        <v>121</v>
      </c>
      <c r="J93" s="92" t="s">
        <v>265</v>
      </c>
      <c r="K93" s="769"/>
      <c r="L93" s="770"/>
      <c r="M93" s="770"/>
      <c r="N93" s="771"/>
      <c r="O93" s="769"/>
      <c r="P93" s="770"/>
      <c r="Q93" s="770"/>
      <c r="R93" s="771"/>
      <c r="S93" s="769" t="s">
        <v>263</v>
      </c>
      <c r="T93" s="770"/>
      <c r="U93" s="772"/>
    </row>
    <row r="94" spans="1:30" ht="24" customHeight="1" x14ac:dyDescent="0.15">
      <c r="B94" s="773">
        <v>1</v>
      </c>
      <c r="C94" s="776"/>
      <c r="D94" s="776"/>
      <c r="E94" s="776"/>
      <c r="F94" s="330"/>
      <c r="G94" s="779"/>
      <c r="H94" s="780"/>
      <c r="I94" s="330"/>
      <c r="J94" s="331"/>
      <c r="K94" s="332"/>
      <c r="L94" s="371" t="s">
        <v>247</v>
      </c>
      <c r="M94" s="332"/>
      <c r="N94" s="371" t="s">
        <v>254</v>
      </c>
      <c r="O94" s="332"/>
      <c r="P94" s="371" t="s">
        <v>247</v>
      </c>
      <c r="Q94" s="332"/>
      <c r="R94" s="371" t="s">
        <v>254</v>
      </c>
      <c r="S94" s="758" t="str">
        <f>IF(SUM(J94:J98)=0,"",SUM(J94:J98))</f>
        <v/>
      </c>
      <c r="T94" s="759"/>
      <c r="U94" s="760"/>
    </row>
    <row r="95" spans="1:30" ht="24" customHeight="1" x14ac:dyDescent="0.15">
      <c r="B95" s="774"/>
      <c r="C95" s="777"/>
      <c r="D95" s="777"/>
      <c r="E95" s="777"/>
      <c r="F95" s="333"/>
      <c r="G95" s="781"/>
      <c r="H95" s="782"/>
      <c r="I95" s="333"/>
      <c r="J95" s="334"/>
      <c r="K95" s="335"/>
      <c r="L95" s="372" t="s">
        <v>247</v>
      </c>
      <c r="M95" s="335"/>
      <c r="N95" s="372" t="s">
        <v>254</v>
      </c>
      <c r="O95" s="335"/>
      <c r="P95" s="372" t="s">
        <v>247</v>
      </c>
      <c r="Q95" s="335"/>
      <c r="R95" s="372" t="s">
        <v>254</v>
      </c>
      <c r="S95" s="761"/>
      <c r="T95" s="762"/>
      <c r="U95" s="763"/>
    </row>
    <row r="96" spans="1:30" ht="23.25" customHeight="1" x14ac:dyDescent="0.15">
      <c r="B96" s="774"/>
      <c r="C96" s="777"/>
      <c r="D96" s="777"/>
      <c r="E96" s="777"/>
      <c r="F96" s="333"/>
      <c r="G96" s="781"/>
      <c r="H96" s="782"/>
      <c r="I96" s="333"/>
      <c r="J96" s="334"/>
      <c r="K96" s="335"/>
      <c r="L96" s="372" t="s">
        <v>247</v>
      </c>
      <c r="M96" s="335"/>
      <c r="N96" s="372" t="s">
        <v>254</v>
      </c>
      <c r="O96" s="335"/>
      <c r="P96" s="372" t="s">
        <v>247</v>
      </c>
      <c r="Q96" s="335"/>
      <c r="R96" s="372" t="s">
        <v>254</v>
      </c>
      <c r="S96" s="761"/>
      <c r="T96" s="762"/>
      <c r="U96" s="763"/>
    </row>
    <row r="97" spans="2:21" ht="24" customHeight="1" x14ac:dyDescent="0.15">
      <c r="B97" s="774"/>
      <c r="C97" s="777"/>
      <c r="D97" s="777"/>
      <c r="E97" s="777"/>
      <c r="F97" s="333"/>
      <c r="G97" s="781"/>
      <c r="H97" s="782"/>
      <c r="I97" s="333"/>
      <c r="J97" s="334"/>
      <c r="K97" s="335"/>
      <c r="L97" s="372" t="s">
        <v>247</v>
      </c>
      <c r="M97" s="335"/>
      <c r="N97" s="372" t="s">
        <v>254</v>
      </c>
      <c r="O97" s="335"/>
      <c r="P97" s="372" t="s">
        <v>247</v>
      </c>
      <c r="Q97" s="335"/>
      <c r="R97" s="372" t="s">
        <v>254</v>
      </c>
      <c r="S97" s="761"/>
      <c r="T97" s="762"/>
      <c r="U97" s="763"/>
    </row>
    <row r="98" spans="2:21" ht="24" customHeight="1" thickBot="1" x14ac:dyDescent="0.2">
      <c r="B98" s="775"/>
      <c r="C98" s="778"/>
      <c r="D98" s="778"/>
      <c r="E98" s="778"/>
      <c r="F98" s="343" t="s">
        <v>261</v>
      </c>
      <c r="G98" s="338"/>
      <c r="H98" s="790" t="s">
        <v>268</v>
      </c>
      <c r="I98" s="791"/>
      <c r="J98" s="339"/>
      <c r="K98" s="755"/>
      <c r="L98" s="756"/>
      <c r="M98" s="756"/>
      <c r="N98" s="756"/>
      <c r="O98" s="756"/>
      <c r="P98" s="756"/>
      <c r="Q98" s="756"/>
      <c r="R98" s="757"/>
      <c r="S98" s="764"/>
      <c r="T98" s="765"/>
      <c r="U98" s="766"/>
    </row>
    <row r="99" spans="2:21" ht="24" customHeight="1" x14ac:dyDescent="0.15">
      <c r="B99" s="773">
        <v>2</v>
      </c>
      <c r="C99" s="776"/>
      <c r="D99" s="776"/>
      <c r="E99" s="776"/>
      <c r="F99" s="330"/>
      <c r="G99" s="779"/>
      <c r="H99" s="780"/>
      <c r="I99" s="330"/>
      <c r="J99" s="331"/>
      <c r="K99" s="332"/>
      <c r="L99" s="371" t="s">
        <v>247</v>
      </c>
      <c r="M99" s="332"/>
      <c r="N99" s="371" t="s">
        <v>254</v>
      </c>
      <c r="O99" s="332"/>
      <c r="P99" s="371" t="s">
        <v>247</v>
      </c>
      <c r="Q99" s="332"/>
      <c r="R99" s="371" t="s">
        <v>254</v>
      </c>
      <c r="S99" s="758" t="str">
        <f t="shared" ref="S99" si="9">IF(SUM(J99:J103)=0,"",SUM(J99:J103))</f>
        <v/>
      </c>
      <c r="T99" s="759"/>
      <c r="U99" s="760"/>
    </row>
    <row r="100" spans="2:21" ht="24" customHeight="1" x14ac:dyDescent="0.15">
      <c r="B100" s="774"/>
      <c r="C100" s="777"/>
      <c r="D100" s="777"/>
      <c r="E100" s="777"/>
      <c r="F100" s="333"/>
      <c r="G100" s="781"/>
      <c r="H100" s="782"/>
      <c r="I100" s="333"/>
      <c r="J100" s="334"/>
      <c r="K100" s="335"/>
      <c r="L100" s="372" t="s">
        <v>247</v>
      </c>
      <c r="M100" s="335"/>
      <c r="N100" s="372" t="s">
        <v>254</v>
      </c>
      <c r="O100" s="335"/>
      <c r="P100" s="372" t="s">
        <v>247</v>
      </c>
      <c r="Q100" s="335"/>
      <c r="R100" s="372" t="s">
        <v>254</v>
      </c>
      <c r="S100" s="761"/>
      <c r="T100" s="762"/>
      <c r="U100" s="763"/>
    </row>
    <row r="101" spans="2:21" ht="24" customHeight="1" x14ac:dyDescent="0.15">
      <c r="B101" s="774"/>
      <c r="C101" s="777"/>
      <c r="D101" s="777"/>
      <c r="E101" s="777"/>
      <c r="F101" s="333"/>
      <c r="G101" s="781"/>
      <c r="H101" s="782"/>
      <c r="I101" s="333"/>
      <c r="J101" s="334"/>
      <c r="K101" s="335"/>
      <c r="L101" s="372" t="s">
        <v>247</v>
      </c>
      <c r="M101" s="335"/>
      <c r="N101" s="372" t="s">
        <v>254</v>
      </c>
      <c r="O101" s="335"/>
      <c r="P101" s="372" t="s">
        <v>247</v>
      </c>
      <c r="Q101" s="335"/>
      <c r="R101" s="372" t="s">
        <v>254</v>
      </c>
      <c r="S101" s="761"/>
      <c r="T101" s="762"/>
      <c r="U101" s="763"/>
    </row>
    <row r="102" spans="2:21" ht="24" customHeight="1" x14ac:dyDescent="0.15">
      <c r="B102" s="774"/>
      <c r="C102" s="777"/>
      <c r="D102" s="777"/>
      <c r="E102" s="777"/>
      <c r="F102" s="333"/>
      <c r="G102" s="781"/>
      <c r="H102" s="782"/>
      <c r="I102" s="333"/>
      <c r="J102" s="334"/>
      <c r="K102" s="335"/>
      <c r="L102" s="372" t="s">
        <v>247</v>
      </c>
      <c r="M102" s="335"/>
      <c r="N102" s="372" t="s">
        <v>254</v>
      </c>
      <c r="O102" s="335"/>
      <c r="P102" s="372" t="s">
        <v>247</v>
      </c>
      <c r="Q102" s="335"/>
      <c r="R102" s="372" t="s">
        <v>254</v>
      </c>
      <c r="S102" s="761"/>
      <c r="T102" s="762"/>
      <c r="U102" s="763"/>
    </row>
    <row r="103" spans="2:21" ht="24" customHeight="1" thickBot="1" x14ac:dyDescent="0.2">
      <c r="B103" s="775"/>
      <c r="C103" s="778"/>
      <c r="D103" s="778"/>
      <c r="E103" s="778"/>
      <c r="F103" s="343" t="s">
        <v>261</v>
      </c>
      <c r="G103" s="338"/>
      <c r="H103" s="790" t="s">
        <v>268</v>
      </c>
      <c r="I103" s="791"/>
      <c r="J103" s="339"/>
      <c r="K103" s="755"/>
      <c r="L103" s="756"/>
      <c r="M103" s="756"/>
      <c r="N103" s="756"/>
      <c r="O103" s="756"/>
      <c r="P103" s="756"/>
      <c r="Q103" s="756"/>
      <c r="R103" s="757"/>
      <c r="S103" s="764"/>
      <c r="T103" s="765"/>
      <c r="U103" s="766"/>
    </row>
    <row r="104" spans="2:21" ht="24" customHeight="1" x14ac:dyDescent="0.15">
      <c r="B104" s="773">
        <v>3</v>
      </c>
      <c r="C104" s="776"/>
      <c r="D104" s="776"/>
      <c r="E104" s="776"/>
      <c r="F104" s="330"/>
      <c r="G104" s="779"/>
      <c r="H104" s="780"/>
      <c r="I104" s="330"/>
      <c r="J104" s="331"/>
      <c r="K104" s="332"/>
      <c r="L104" s="371" t="s">
        <v>247</v>
      </c>
      <c r="M104" s="332"/>
      <c r="N104" s="371" t="s">
        <v>254</v>
      </c>
      <c r="O104" s="332"/>
      <c r="P104" s="371" t="s">
        <v>247</v>
      </c>
      <c r="Q104" s="332"/>
      <c r="R104" s="371" t="s">
        <v>254</v>
      </c>
      <c r="S104" s="758" t="str">
        <f t="shared" ref="S104" si="10">IF(SUM(J104:J108)=0,"",SUM(J104:J108))</f>
        <v/>
      </c>
      <c r="T104" s="759"/>
      <c r="U104" s="760"/>
    </row>
    <row r="105" spans="2:21" ht="24" customHeight="1" x14ac:dyDescent="0.15">
      <c r="B105" s="774"/>
      <c r="C105" s="777"/>
      <c r="D105" s="777"/>
      <c r="E105" s="777"/>
      <c r="F105" s="333"/>
      <c r="G105" s="781"/>
      <c r="H105" s="782"/>
      <c r="I105" s="333"/>
      <c r="J105" s="334"/>
      <c r="K105" s="335"/>
      <c r="L105" s="372" t="s">
        <v>247</v>
      </c>
      <c r="M105" s="335"/>
      <c r="N105" s="372" t="s">
        <v>254</v>
      </c>
      <c r="O105" s="335"/>
      <c r="P105" s="372" t="s">
        <v>247</v>
      </c>
      <c r="Q105" s="335"/>
      <c r="R105" s="372" t="s">
        <v>254</v>
      </c>
      <c r="S105" s="761"/>
      <c r="T105" s="762"/>
      <c r="U105" s="763"/>
    </row>
    <row r="106" spans="2:21" ht="24" customHeight="1" x14ac:dyDescent="0.15">
      <c r="B106" s="774"/>
      <c r="C106" s="777"/>
      <c r="D106" s="777"/>
      <c r="E106" s="777"/>
      <c r="F106" s="333"/>
      <c r="G106" s="781"/>
      <c r="H106" s="782"/>
      <c r="I106" s="333"/>
      <c r="J106" s="334"/>
      <c r="K106" s="335"/>
      <c r="L106" s="372" t="s">
        <v>247</v>
      </c>
      <c r="M106" s="335"/>
      <c r="N106" s="372" t="s">
        <v>254</v>
      </c>
      <c r="O106" s="335"/>
      <c r="P106" s="372" t="s">
        <v>247</v>
      </c>
      <c r="Q106" s="335"/>
      <c r="R106" s="372" t="s">
        <v>254</v>
      </c>
      <c r="S106" s="761"/>
      <c r="T106" s="762"/>
      <c r="U106" s="763"/>
    </row>
    <row r="107" spans="2:21" ht="24" customHeight="1" x14ac:dyDescent="0.15">
      <c r="B107" s="774"/>
      <c r="C107" s="777"/>
      <c r="D107" s="777"/>
      <c r="E107" s="777"/>
      <c r="F107" s="333"/>
      <c r="G107" s="781"/>
      <c r="H107" s="782"/>
      <c r="I107" s="333"/>
      <c r="J107" s="334"/>
      <c r="K107" s="335"/>
      <c r="L107" s="372" t="s">
        <v>247</v>
      </c>
      <c r="M107" s="335"/>
      <c r="N107" s="372" t="s">
        <v>254</v>
      </c>
      <c r="O107" s="335"/>
      <c r="P107" s="372" t="s">
        <v>247</v>
      </c>
      <c r="Q107" s="335"/>
      <c r="R107" s="372" t="s">
        <v>254</v>
      </c>
      <c r="S107" s="761"/>
      <c r="T107" s="762"/>
      <c r="U107" s="763"/>
    </row>
    <row r="108" spans="2:21" ht="24" customHeight="1" thickBot="1" x14ac:dyDescent="0.2">
      <c r="B108" s="775"/>
      <c r="C108" s="778"/>
      <c r="D108" s="778"/>
      <c r="E108" s="778"/>
      <c r="F108" s="343" t="s">
        <v>261</v>
      </c>
      <c r="G108" s="338"/>
      <c r="H108" s="790" t="s">
        <v>268</v>
      </c>
      <c r="I108" s="791"/>
      <c r="J108" s="339"/>
      <c r="K108" s="755"/>
      <c r="L108" s="756"/>
      <c r="M108" s="756"/>
      <c r="N108" s="756"/>
      <c r="O108" s="756"/>
      <c r="P108" s="756"/>
      <c r="Q108" s="756"/>
      <c r="R108" s="757"/>
      <c r="S108" s="764"/>
      <c r="T108" s="765"/>
      <c r="U108" s="766"/>
    </row>
    <row r="109" spans="2:21" ht="24" customHeight="1" x14ac:dyDescent="0.15">
      <c r="B109" s="773">
        <v>4</v>
      </c>
      <c r="C109" s="776"/>
      <c r="D109" s="776"/>
      <c r="E109" s="776"/>
      <c r="F109" s="330"/>
      <c r="G109" s="779"/>
      <c r="H109" s="780"/>
      <c r="I109" s="330"/>
      <c r="J109" s="331"/>
      <c r="K109" s="332"/>
      <c r="L109" s="371" t="s">
        <v>247</v>
      </c>
      <c r="M109" s="332"/>
      <c r="N109" s="371" t="s">
        <v>254</v>
      </c>
      <c r="O109" s="332"/>
      <c r="P109" s="371" t="s">
        <v>247</v>
      </c>
      <c r="Q109" s="332"/>
      <c r="R109" s="371" t="s">
        <v>254</v>
      </c>
      <c r="S109" s="758" t="str">
        <f t="shared" ref="S109" si="11">IF(SUM(J109:J113)=0,"",SUM(J109:J113))</f>
        <v/>
      </c>
      <c r="T109" s="759"/>
      <c r="U109" s="760"/>
    </row>
    <row r="110" spans="2:21" ht="24" customHeight="1" x14ac:dyDescent="0.15">
      <c r="B110" s="774"/>
      <c r="C110" s="777"/>
      <c r="D110" s="777"/>
      <c r="E110" s="777"/>
      <c r="F110" s="333"/>
      <c r="G110" s="781"/>
      <c r="H110" s="782"/>
      <c r="I110" s="333"/>
      <c r="J110" s="334"/>
      <c r="K110" s="335"/>
      <c r="L110" s="372" t="s">
        <v>247</v>
      </c>
      <c r="M110" s="335"/>
      <c r="N110" s="372" t="s">
        <v>254</v>
      </c>
      <c r="O110" s="335"/>
      <c r="P110" s="372" t="s">
        <v>247</v>
      </c>
      <c r="Q110" s="335"/>
      <c r="R110" s="372" t="s">
        <v>254</v>
      </c>
      <c r="S110" s="761"/>
      <c r="T110" s="762"/>
      <c r="U110" s="763"/>
    </row>
    <row r="111" spans="2:21" ht="24" customHeight="1" x14ac:dyDescent="0.15">
      <c r="B111" s="774"/>
      <c r="C111" s="777"/>
      <c r="D111" s="777"/>
      <c r="E111" s="777"/>
      <c r="F111" s="333"/>
      <c r="G111" s="781"/>
      <c r="H111" s="782"/>
      <c r="I111" s="333"/>
      <c r="J111" s="334"/>
      <c r="K111" s="335"/>
      <c r="L111" s="372" t="s">
        <v>247</v>
      </c>
      <c r="M111" s="335"/>
      <c r="N111" s="372" t="s">
        <v>254</v>
      </c>
      <c r="O111" s="335"/>
      <c r="P111" s="372" t="s">
        <v>247</v>
      </c>
      <c r="Q111" s="335"/>
      <c r="R111" s="372" t="s">
        <v>254</v>
      </c>
      <c r="S111" s="761"/>
      <c r="T111" s="762"/>
      <c r="U111" s="763"/>
    </row>
    <row r="112" spans="2:21" ht="24" customHeight="1" x14ac:dyDescent="0.15">
      <c r="B112" s="774"/>
      <c r="C112" s="777"/>
      <c r="D112" s="777"/>
      <c r="E112" s="777"/>
      <c r="F112" s="333"/>
      <c r="G112" s="781"/>
      <c r="H112" s="782"/>
      <c r="I112" s="333"/>
      <c r="J112" s="334"/>
      <c r="K112" s="335"/>
      <c r="L112" s="372" t="s">
        <v>247</v>
      </c>
      <c r="M112" s="335"/>
      <c r="N112" s="372" t="s">
        <v>254</v>
      </c>
      <c r="O112" s="335"/>
      <c r="P112" s="372" t="s">
        <v>247</v>
      </c>
      <c r="Q112" s="335"/>
      <c r="R112" s="372" t="s">
        <v>254</v>
      </c>
      <c r="S112" s="761"/>
      <c r="T112" s="762"/>
      <c r="U112" s="763"/>
    </row>
    <row r="113" spans="1:30" ht="24" customHeight="1" thickBot="1" x14ac:dyDescent="0.2">
      <c r="B113" s="775"/>
      <c r="C113" s="778"/>
      <c r="D113" s="778"/>
      <c r="E113" s="778"/>
      <c r="F113" s="343" t="s">
        <v>261</v>
      </c>
      <c r="G113" s="338"/>
      <c r="H113" s="790" t="s">
        <v>268</v>
      </c>
      <c r="I113" s="791"/>
      <c r="J113" s="339"/>
      <c r="K113" s="755"/>
      <c r="L113" s="756"/>
      <c r="M113" s="756"/>
      <c r="N113" s="756"/>
      <c r="O113" s="756"/>
      <c r="P113" s="756"/>
      <c r="Q113" s="756"/>
      <c r="R113" s="757"/>
      <c r="S113" s="764"/>
      <c r="T113" s="765"/>
      <c r="U113" s="766"/>
    </row>
    <row r="114" spans="1:30" ht="24" customHeight="1" x14ac:dyDescent="0.15">
      <c r="B114" s="96" t="s">
        <v>123</v>
      </c>
      <c r="C114" s="86"/>
      <c r="D114" s="94"/>
      <c r="E114" s="94"/>
      <c r="F114" s="95"/>
      <c r="G114" s="94"/>
      <c r="H114" s="94"/>
    </row>
    <row r="115" spans="1:30" ht="16.5" customHeight="1" x14ac:dyDescent="0.15">
      <c r="B115" s="97" t="s">
        <v>297</v>
      </c>
      <c r="C115" s="86"/>
      <c r="D115" s="108"/>
      <c r="E115" s="90"/>
      <c r="F115" s="93"/>
      <c r="G115" s="93"/>
      <c r="H115" s="93"/>
    </row>
    <row r="116" spans="1:30" ht="16.5" customHeight="1" x14ac:dyDescent="0.15">
      <c r="B116" s="93" t="s">
        <v>269</v>
      </c>
      <c r="C116" s="86"/>
      <c r="D116" s="108"/>
      <c r="E116" s="86"/>
      <c r="F116" s="86"/>
      <c r="G116" s="93"/>
      <c r="H116" s="93"/>
    </row>
    <row r="117" spans="1:30" ht="16.5" customHeight="1" x14ac:dyDescent="0.15">
      <c r="B117" s="93"/>
      <c r="C117" s="86"/>
      <c r="D117" s="108"/>
      <c r="E117" s="90"/>
      <c r="F117" s="93"/>
      <c r="G117" s="93"/>
      <c r="H117" s="93"/>
    </row>
    <row r="118" spans="1:30" s="86" customFormat="1" ht="20.25" customHeight="1" x14ac:dyDescent="0.15">
      <c r="A118" s="108"/>
      <c r="B118" s="108"/>
      <c r="C118" s="86" t="s">
        <v>115</v>
      </c>
      <c r="G118" s="87"/>
      <c r="H118" s="87"/>
      <c r="I118" s="108"/>
      <c r="J118" s="108"/>
      <c r="K118" s="108"/>
      <c r="L118" s="108"/>
      <c r="M118" s="108"/>
      <c r="N118" s="108"/>
      <c r="O118" s="108"/>
      <c r="P118" s="108"/>
      <c r="Q118" s="108"/>
      <c r="R118" s="108"/>
      <c r="S118" s="108"/>
      <c r="T118" s="162" t="s">
        <v>270</v>
      </c>
      <c r="U118" s="222" t="str">
        <f>IF(SUM(S94:U113)=0,"",U89+1)</f>
        <v/>
      </c>
      <c r="W118" s="108"/>
      <c r="X118" s="108"/>
      <c r="Y118" s="108"/>
      <c r="Z118" s="299"/>
      <c r="AA118" s="299"/>
      <c r="AB118" s="299"/>
      <c r="AC118" s="299"/>
      <c r="AD118" s="299"/>
    </row>
    <row r="119" spans="1:30" s="86" customFormat="1" ht="27.75" x14ac:dyDescent="0.15">
      <c r="A119" s="108"/>
      <c r="B119" s="753" t="s">
        <v>116</v>
      </c>
      <c r="C119" s="753"/>
      <c r="D119" s="753"/>
      <c r="E119" s="753"/>
      <c r="F119" s="753"/>
      <c r="G119" s="753"/>
      <c r="H119" s="753"/>
      <c r="I119" s="753"/>
      <c r="J119" s="754" t="s">
        <v>430</v>
      </c>
      <c r="K119" s="754"/>
      <c r="L119" s="754"/>
      <c r="M119" s="754"/>
      <c r="N119" s="754"/>
      <c r="O119" s="754"/>
      <c r="P119" s="754"/>
      <c r="Q119" s="754"/>
      <c r="R119" s="754"/>
      <c r="S119" s="754"/>
      <c r="T119" s="754"/>
      <c r="U119" s="754"/>
      <c r="W119" s="108"/>
      <c r="X119" s="108"/>
      <c r="Y119" s="108"/>
      <c r="Z119" s="299"/>
      <c r="AA119" s="299"/>
      <c r="AB119" s="299"/>
      <c r="AC119" s="299"/>
      <c r="AD119" s="299"/>
    </row>
    <row r="120" spans="1:30" ht="21.75" thickBot="1" x14ac:dyDescent="0.2">
      <c r="D120" s="221" t="s">
        <v>257</v>
      </c>
      <c r="E120" s="785"/>
      <c r="F120" s="785"/>
      <c r="G120" s="89" t="s">
        <v>258</v>
      </c>
      <c r="H120" s="88"/>
      <c r="L120" s="217" t="s">
        <v>260</v>
      </c>
      <c r="M120" s="342"/>
      <c r="N120" s="93" t="s">
        <v>247</v>
      </c>
      <c r="O120" s="342"/>
      <c r="P120" s="93" t="s">
        <v>254</v>
      </c>
      <c r="Q120" s="93" t="s">
        <v>218</v>
      </c>
      <c r="R120" s="342"/>
      <c r="S120" s="93" t="s">
        <v>247</v>
      </c>
      <c r="T120" s="342"/>
      <c r="U120" s="93" t="s">
        <v>259</v>
      </c>
    </row>
    <row r="121" spans="1:30" ht="18" customHeight="1" x14ac:dyDescent="0.15">
      <c r="B121" s="773" t="s">
        <v>256</v>
      </c>
      <c r="C121" s="786" t="s">
        <v>253</v>
      </c>
      <c r="D121" s="218" t="s">
        <v>266</v>
      </c>
      <c r="E121" s="218" t="s">
        <v>251</v>
      </c>
      <c r="F121" s="788" t="s">
        <v>117</v>
      </c>
      <c r="G121" s="706" t="s">
        <v>118</v>
      </c>
      <c r="H121" s="707"/>
      <c r="I121" s="91" t="s">
        <v>119</v>
      </c>
      <c r="J121" s="91" t="s">
        <v>264</v>
      </c>
      <c r="K121" s="706" t="s">
        <v>120</v>
      </c>
      <c r="L121" s="767"/>
      <c r="M121" s="767"/>
      <c r="N121" s="707"/>
      <c r="O121" s="706" t="s">
        <v>255</v>
      </c>
      <c r="P121" s="767"/>
      <c r="Q121" s="767"/>
      <c r="R121" s="707"/>
      <c r="S121" s="706" t="s">
        <v>262</v>
      </c>
      <c r="T121" s="767"/>
      <c r="U121" s="768"/>
    </row>
    <row r="122" spans="1:30" ht="18" customHeight="1" thickBot="1" x14ac:dyDescent="0.2">
      <c r="B122" s="775"/>
      <c r="C122" s="787"/>
      <c r="D122" s="219" t="s">
        <v>250</v>
      </c>
      <c r="E122" s="219" t="s">
        <v>252</v>
      </c>
      <c r="F122" s="789"/>
      <c r="G122" s="769"/>
      <c r="H122" s="771"/>
      <c r="I122" s="92" t="s">
        <v>121</v>
      </c>
      <c r="J122" s="92" t="s">
        <v>265</v>
      </c>
      <c r="K122" s="769"/>
      <c r="L122" s="770"/>
      <c r="M122" s="770"/>
      <c r="N122" s="771"/>
      <c r="O122" s="769"/>
      <c r="P122" s="770"/>
      <c r="Q122" s="770"/>
      <c r="R122" s="771"/>
      <c r="S122" s="769" t="s">
        <v>263</v>
      </c>
      <c r="T122" s="770"/>
      <c r="U122" s="772"/>
    </row>
    <row r="123" spans="1:30" ht="24" customHeight="1" x14ac:dyDescent="0.15">
      <c r="B123" s="773">
        <v>1</v>
      </c>
      <c r="C123" s="776"/>
      <c r="D123" s="776"/>
      <c r="E123" s="776"/>
      <c r="F123" s="330"/>
      <c r="G123" s="779"/>
      <c r="H123" s="780"/>
      <c r="I123" s="330"/>
      <c r="J123" s="331"/>
      <c r="K123" s="332"/>
      <c r="L123" s="375" t="s">
        <v>247</v>
      </c>
      <c r="M123" s="332"/>
      <c r="N123" s="375" t="s">
        <v>254</v>
      </c>
      <c r="O123" s="332"/>
      <c r="P123" s="375" t="s">
        <v>247</v>
      </c>
      <c r="Q123" s="332"/>
      <c r="R123" s="375" t="s">
        <v>254</v>
      </c>
      <c r="S123" s="758" t="str">
        <f>IF(SUM(J123:J127)=0,"",SUM(J123:J127))</f>
        <v/>
      </c>
      <c r="T123" s="759"/>
      <c r="U123" s="760"/>
    </row>
    <row r="124" spans="1:30" ht="24" customHeight="1" x14ac:dyDescent="0.15">
      <c r="B124" s="774"/>
      <c r="C124" s="777"/>
      <c r="D124" s="777"/>
      <c r="E124" s="777"/>
      <c r="F124" s="333"/>
      <c r="G124" s="781"/>
      <c r="H124" s="782"/>
      <c r="I124" s="333"/>
      <c r="J124" s="334"/>
      <c r="K124" s="335"/>
      <c r="L124" s="376" t="s">
        <v>247</v>
      </c>
      <c r="M124" s="335"/>
      <c r="N124" s="376" t="s">
        <v>254</v>
      </c>
      <c r="O124" s="335"/>
      <c r="P124" s="376" t="s">
        <v>247</v>
      </c>
      <c r="Q124" s="335"/>
      <c r="R124" s="376" t="s">
        <v>254</v>
      </c>
      <c r="S124" s="761"/>
      <c r="T124" s="762"/>
      <c r="U124" s="763"/>
    </row>
    <row r="125" spans="1:30" ht="23.25" customHeight="1" x14ac:dyDescent="0.15">
      <c r="B125" s="774"/>
      <c r="C125" s="777"/>
      <c r="D125" s="777"/>
      <c r="E125" s="777"/>
      <c r="F125" s="333"/>
      <c r="G125" s="781"/>
      <c r="H125" s="782"/>
      <c r="I125" s="333"/>
      <c r="J125" s="334"/>
      <c r="K125" s="335"/>
      <c r="L125" s="376" t="s">
        <v>247</v>
      </c>
      <c r="M125" s="335"/>
      <c r="N125" s="376" t="s">
        <v>254</v>
      </c>
      <c r="O125" s="335"/>
      <c r="P125" s="376" t="s">
        <v>247</v>
      </c>
      <c r="Q125" s="335"/>
      <c r="R125" s="376" t="s">
        <v>254</v>
      </c>
      <c r="S125" s="761"/>
      <c r="T125" s="762"/>
      <c r="U125" s="763"/>
    </row>
    <row r="126" spans="1:30" ht="24" customHeight="1" x14ac:dyDescent="0.15">
      <c r="B126" s="774"/>
      <c r="C126" s="777"/>
      <c r="D126" s="777"/>
      <c r="E126" s="777"/>
      <c r="F126" s="333"/>
      <c r="G126" s="781"/>
      <c r="H126" s="782"/>
      <c r="I126" s="333"/>
      <c r="J126" s="334"/>
      <c r="K126" s="335"/>
      <c r="L126" s="376" t="s">
        <v>247</v>
      </c>
      <c r="M126" s="335"/>
      <c r="N126" s="376" t="s">
        <v>254</v>
      </c>
      <c r="O126" s="335"/>
      <c r="P126" s="376" t="s">
        <v>247</v>
      </c>
      <c r="Q126" s="335"/>
      <c r="R126" s="376" t="s">
        <v>254</v>
      </c>
      <c r="S126" s="761"/>
      <c r="T126" s="762"/>
      <c r="U126" s="763"/>
    </row>
    <row r="127" spans="1:30" ht="24" customHeight="1" thickBot="1" x14ac:dyDescent="0.2">
      <c r="B127" s="775"/>
      <c r="C127" s="778"/>
      <c r="D127" s="778"/>
      <c r="E127" s="778"/>
      <c r="F127" s="341" t="s">
        <v>261</v>
      </c>
      <c r="G127" s="338"/>
      <c r="H127" s="783" t="s">
        <v>268</v>
      </c>
      <c r="I127" s="784"/>
      <c r="J127" s="339"/>
      <c r="K127" s="755"/>
      <c r="L127" s="756"/>
      <c r="M127" s="756"/>
      <c r="N127" s="756"/>
      <c r="O127" s="756"/>
      <c r="P127" s="756"/>
      <c r="Q127" s="756"/>
      <c r="R127" s="757"/>
      <c r="S127" s="764"/>
      <c r="T127" s="765"/>
      <c r="U127" s="766"/>
    </row>
    <row r="128" spans="1:30" ht="24" customHeight="1" x14ac:dyDescent="0.15">
      <c r="B128" s="773">
        <v>2</v>
      </c>
      <c r="C128" s="776"/>
      <c r="D128" s="776"/>
      <c r="E128" s="776"/>
      <c r="F128" s="330"/>
      <c r="G128" s="779"/>
      <c r="H128" s="780"/>
      <c r="I128" s="330"/>
      <c r="J128" s="331"/>
      <c r="K128" s="332"/>
      <c r="L128" s="375" t="s">
        <v>247</v>
      </c>
      <c r="M128" s="332"/>
      <c r="N128" s="375" t="s">
        <v>254</v>
      </c>
      <c r="O128" s="332"/>
      <c r="P128" s="375" t="s">
        <v>247</v>
      </c>
      <c r="Q128" s="332"/>
      <c r="R128" s="375" t="s">
        <v>254</v>
      </c>
      <c r="S128" s="758" t="str">
        <f t="shared" ref="S128" si="12">IF(SUM(J128:J132)=0,"",SUM(J128:J132))</f>
        <v/>
      </c>
      <c r="T128" s="759"/>
      <c r="U128" s="760"/>
    </row>
    <row r="129" spans="2:21" ht="24" customHeight="1" x14ac:dyDescent="0.15">
      <c r="B129" s="774"/>
      <c r="C129" s="777"/>
      <c r="D129" s="777"/>
      <c r="E129" s="777"/>
      <c r="F129" s="333"/>
      <c r="G129" s="781"/>
      <c r="H129" s="782"/>
      <c r="I129" s="333"/>
      <c r="J129" s="334"/>
      <c r="K129" s="335"/>
      <c r="L129" s="376" t="s">
        <v>247</v>
      </c>
      <c r="M129" s="335"/>
      <c r="N129" s="376" t="s">
        <v>254</v>
      </c>
      <c r="O129" s="335"/>
      <c r="P129" s="376" t="s">
        <v>247</v>
      </c>
      <c r="Q129" s="335"/>
      <c r="R129" s="376" t="s">
        <v>254</v>
      </c>
      <c r="S129" s="761"/>
      <c r="T129" s="762"/>
      <c r="U129" s="763"/>
    </row>
    <row r="130" spans="2:21" ht="24" customHeight="1" x14ac:dyDescent="0.15">
      <c r="B130" s="774"/>
      <c r="C130" s="777"/>
      <c r="D130" s="777"/>
      <c r="E130" s="777"/>
      <c r="F130" s="333"/>
      <c r="G130" s="781"/>
      <c r="H130" s="782"/>
      <c r="I130" s="333"/>
      <c r="J130" s="334"/>
      <c r="K130" s="335"/>
      <c r="L130" s="376" t="s">
        <v>247</v>
      </c>
      <c r="M130" s="335"/>
      <c r="N130" s="376" t="s">
        <v>254</v>
      </c>
      <c r="O130" s="335"/>
      <c r="P130" s="376" t="s">
        <v>247</v>
      </c>
      <c r="Q130" s="335"/>
      <c r="R130" s="376" t="s">
        <v>254</v>
      </c>
      <c r="S130" s="761"/>
      <c r="T130" s="762"/>
      <c r="U130" s="763"/>
    </row>
    <row r="131" spans="2:21" ht="24" customHeight="1" x14ac:dyDescent="0.15">
      <c r="B131" s="774"/>
      <c r="C131" s="777"/>
      <c r="D131" s="777"/>
      <c r="E131" s="777"/>
      <c r="F131" s="333"/>
      <c r="G131" s="781"/>
      <c r="H131" s="782"/>
      <c r="I131" s="333"/>
      <c r="J131" s="334"/>
      <c r="K131" s="335"/>
      <c r="L131" s="376" t="s">
        <v>247</v>
      </c>
      <c r="M131" s="335"/>
      <c r="N131" s="376" t="s">
        <v>254</v>
      </c>
      <c r="O131" s="335"/>
      <c r="P131" s="376" t="s">
        <v>247</v>
      </c>
      <c r="Q131" s="335"/>
      <c r="R131" s="376" t="s">
        <v>254</v>
      </c>
      <c r="S131" s="761"/>
      <c r="T131" s="762"/>
      <c r="U131" s="763"/>
    </row>
    <row r="132" spans="2:21" ht="24" customHeight="1" thickBot="1" x14ac:dyDescent="0.2">
      <c r="B132" s="775"/>
      <c r="C132" s="778"/>
      <c r="D132" s="778"/>
      <c r="E132" s="778"/>
      <c r="F132" s="341" t="s">
        <v>261</v>
      </c>
      <c r="G132" s="338"/>
      <c r="H132" s="783" t="s">
        <v>268</v>
      </c>
      <c r="I132" s="784"/>
      <c r="J132" s="339"/>
      <c r="K132" s="755"/>
      <c r="L132" s="756"/>
      <c r="M132" s="756"/>
      <c r="N132" s="756"/>
      <c r="O132" s="756"/>
      <c r="P132" s="756"/>
      <c r="Q132" s="756"/>
      <c r="R132" s="757"/>
      <c r="S132" s="764"/>
      <c r="T132" s="765"/>
      <c r="U132" s="766"/>
    </row>
    <row r="133" spans="2:21" ht="24" customHeight="1" x14ac:dyDescent="0.15">
      <c r="B133" s="773">
        <v>3</v>
      </c>
      <c r="C133" s="776"/>
      <c r="D133" s="776"/>
      <c r="E133" s="776"/>
      <c r="F133" s="330"/>
      <c r="G133" s="779"/>
      <c r="H133" s="780"/>
      <c r="I133" s="330"/>
      <c r="J133" s="331"/>
      <c r="K133" s="332"/>
      <c r="L133" s="375" t="s">
        <v>247</v>
      </c>
      <c r="M133" s="332"/>
      <c r="N133" s="375" t="s">
        <v>254</v>
      </c>
      <c r="O133" s="332"/>
      <c r="P133" s="375" t="s">
        <v>247</v>
      </c>
      <c r="Q133" s="332"/>
      <c r="R133" s="375" t="s">
        <v>254</v>
      </c>
      <c r="S133" s="758" t="str">
        <f t="shared" ref="S133" si="13">IF(SUM(J133:J137)=0,"",SUM(J133:J137))</f>
        <v/>
      </c>
      <c r="T133" s="759"/>
      <c r="U133" s="760"/>
    </row>
    <row r="134" spans="2:21" ht="24" customHeight="1" x14ac:dyDescent="0.15">
      <c r="B134" s="774"/>
      <c r="C134" s="777"/>
      <c r="D134" s="777"/>
      <c r="E134" s="777"/>
      <c r="F134" s="333"/>
      <c r="G134" s="781"/>
      <c r="H134" s="782"/>
      <c r="I134" s="333"/>
      <c r="J134" s="334"/>
      <c r="K134" s="335"/>
      <c r="L134" s="376" t="s">
        <v>247</v>
      </c>
      <c r="M134" s="335"/>
      <c r="N134" s="376" t="s">
        <v>254</v>
      </c>
      <c r="O134" s="335"/>
      <c r="P134" s="376" t="s">
        <v>247</v>
      </c>
      <c r="Q134" s="335"/>
      <c r="R134" s="376" t="s">
        <v>254</v>
      </c>
      <c r="S134" s="761"/>
      <c r="T134" s="762"/>
      <c r="U134" s="763"/>
    </row>
    <row r="135" spans="2:21" ht="24" customHeight="1" x14ac:dyDescent="0.15">
      <c r="B135" s="774"/>
      <c r="C135" s="777"/>
      <c r="D135" s="777"/>
      <c r="E135" s="777"/>
      <c r="F135" s="333"/>
      <c r="G135" s="781"/>
      <c r="H135" s="782"/>
      <c r="I135" s="333"/>
      <c r="J135" s="334"/>
      <c r="K135" s="335"/>
      <c r="L135" s="376" t="s">
        <v>247</v>
      </c>
      <c r="M135" s="335"/>
      <c r="N135" s="376" t="s">
        <v>254</v>
      </c>
      <c r="O135" s="335"/>
      <c r="P135" s="376" t="s">
        <v>247</v>
      </c>
      <c r="Q135" s="335"/>
      <c r="R135" s="376" t="s">
        <v>254</v>
      </c>
      <c r="S135" s="761"/>
      <c r="T135" s="762"/>
      <c r="U135" s="763"/>
    </row>
    <row r="136" spans="2:21" ht="24" customHeight="1" x14ac:dyDescent="0.15">
      <c r="B136" s="774"/>
      <c r="C136" s="777"/>
      <c r="D136" s="777"/>
      <c r="E136" s="777"/>
      <c r="F136" s="333"/>
      <c r="G136" s="781"/>
      <c r="H136" s="782"/>
      <c r="I136" s="333"/>
      <c r="J136" s="334"/>
      <c r="K136" s="335"/>
      <c r="L136" s="376" t="s">
        <v>247</v>
      </c>
      <c r="M136" s="335"/>
      <c r="N136" s="376" t="s">
        <v>254</v>
      </c>
      <c r="O136" s="335"/>
      <c r="P136" s="376" t="s">
        <v>247</v>
      </c>
      <c r="Q136" s="335"/>
      <c r="R136" s="376" t="s">
        <v>254</v>
      </c>
      <c r="S136" s="761"/>
      <c r="T136" s="762"/>
      <c r="U136" s="763"/>
    </row>
    <row r="137" spans="2:21" ht="24" customHeight="1" thickBot="1" x14ac:dyDescent="0.2">
      <c r="B137" s="775"/>
      <c r="C137" s="778"/>
      <c r="D137" s="778"/>
      <c r="E137" s="778"/>
      <c r="F137" s="341" t="s">
        <v>261</v>
      </c>
      <c r="G137" s="338"/>
      <c r="H137" s="783" t="s">
        <v>268</v>
      </c>
      <c r="I137" s="784"/>
      <c r="J137" s="339"/>
      <c r="K137" s="755"/>
      <c r="L137" s="756"/>
      <c r="M137" s="756"/>
      <c r="N137" s="756"/>
      <c r="O137" s="756"/>
      <c r="P137" s="756"/>
      <c r="Q137" s="756"/>
      <c r="R137" s="757"/>
      <c r="S137" s="764"/>
      <c r="T137" s="765"/>
      <c r="U137" s="766"/>
    </row>
    <row r="138" spans="2:21" ht="24" customHeight="1" x14ac:dyDescent="0.15">
      <c r="B138" s="773">
        <v>4</v>
      </c>
      <c r="C138" s="776"/>
      <c r="D138" s="776"/>
      <c r="E138" s="776"/>
      <c r="F138" s="330"/>
      <c r="G138" s="779"/>
      <c r="H138" s="780"/>
      <c r="I138" s="330"/>
      <c r="J138" s="331"/>
      <c r="K138" s="332"/>
      <c r="L138" s="375" t="s">
        <v>247</v>
      </c>
      <c r="M138" s="332"/>
      <c r="N138" s="375" t="s">
        <v>254</v>
      </c>
      <c r="O138" s="332"/>
      <c r="P138" s="375" t="s">
        <v>247</v>
      </c>
      <c r="Q138" s="332"/>
      <c r="R138" s="375" t="s">
        <v>254</v>
      </c>
      <c r="S138" s="758" t="str">
        <f t="shared" ref="S138" si="14">IF(SUM(J138:J142)=0,"",SUM(J138:J142))</f>
        <v/>
      </c>
      <c r="T138" s="759"/>
      <c r="U138" s="760"/>
    </row>
    <row r="139" spans="2:21" ht="24" customHeight="1" x14ac:dyDescent="0.15">
      <c r="B139" s="774"/>
      <c r="C139" s="777"/>
      <c r="D139" s="777"/>
      <c r="E139" s="777"/>
      <c r="F139" s="333"/>
      <c r="G139" s="781"/>
      <c r="H139" s="782"/>
      <c r="I139" s="333"/>
      <c r="J139" s="334"/>
      <c r="K139" s="335"/>
      <c r="L139" s="376" t="s">
        <v>247</v>
      </c>
      <c r="M139" s="335"/>
      <c r="N139" s="376" t="s">
        <v>254</v>
      </c>
      <c r="O139" s="335"/>
      <c r="P139" s="376" t="s">
        <v>247</v>
      </c>
      <c r="Q139" s="335"/>
      <c r="R139" s="376" t="s">
        <v>254</v>
      </c>
      <c r="S139" s="761"/>
      <c r="T139" s="762"/>
      <c r="U139" s="763"/>
    </row>
    <row r="140" spans="2:21" ht="24" customHeight="1" x14ac:dyDescent="0.15">
      <c r="B140" s="774"/>
      <c r="C140" s="777"/>
      <c r="D140" s="777"/>
      <c r="E140" s="777"/>
      <c r="F140" s="333"/>
      <c r="G140" s="781"/>
      <c r="H140" s="782"/>
      <c r="I140" s="333"/>
      <c r="J140" s="334"/>
      <c r="K140" s="335"/>
      <c r="L140" s="376" t="s">
        <v>247</v>
      </c>
      <c r="M140" s="335"/>
      <c r="N140" s="376" t="s">
        <v>254</v>
      </c>
      <c r="O140" s="335"/>
      <c r="P140" s="376" t="s">
        <v>247</v>
      </c>
      <c r="Q140" s="335"/>
      <c r="R140" s="376" t="s">
        <v>254</v>
      </c>
      <c r="S140" s="761"/>
      <c r="T140" s="762"/>
      <c r="U140" s="763"/>
    </row>
    <row r="141" spans="2:21" ht="24" customHeight="1" x14ac:dyDescent="0.15">
      <c r="B141" s="774"/>
      <c r="C141" s="777"/>
      <c r="D141" s="777"/>
      <c r="E141" s="777"/>
      <c r="F141" s="333"/>
      <c r="G141" s="781"/>
      <c r="H141" s="782"/>
      <c r="I141" s="333"/>
      <c r="J141" s="334"/>
      <c r="K141" s="335"/>
      <c r="L141" s="376" t="s">
        <v>247</v>
      </c>
      <c r="M141" s="335"/>
      <c r="N141" s="376" t="s">
        <v>254</v>
      </c>
      <c r="O141" s="335"/>
      <c r="P141" s="376" t="s">
        <v>247</v>
      </c>
      <c r="Q141" s="335"/>
      <c r="R141" s="376" t="s">
        <v>254</v>
      </c>
      <c r="S141" s="761"/>
      <c r="T141" s="762"/>
      <c r="U141" s="763"/>
    </row>
    <row r="142" spans="2:21" ht="24" customHeight="1" thickBot="1" x14ac:dyDescent="0.2">
      <c r="B142" s="775"/>
      <c r="C142" s="778"/>
      <c r="D142" s="778"/>
      <c r="E142" s="778"/>
      <c r="F142" s="341" t="s">
        <v>261</v>
      </c>
      <c r="G142" s="338"/>
      <c r="H142" s="783" t="s">
        <v>268</v>
      </c>
      <c r="I142" s="784"/>
      <c r="J142" s="339"/>
      <c r="K142" s="755"/>
      <c r="L142" s="756"/>
      <c r="M142" s="756"/>
      <c r="N142" s="756"/>
      <c r="O142" s="756"/>
      <c r="P142" s="756"/>
      <c r="Q142" s="756"/>
      <c r="R142" s="757"/>
      <c r="S142" s="764"/>
      <c r="T142" s="765"/>
      <c r="U142" s="766"/>
    </row>
    <row r="143" spans="2:21" ht="24" customHeight="1" x14ac:dyDescent="0.15">
      <c r="B143" s="96" t="s">
        <v>123</v>
      </c>
      <c r="C143" s="86"/>
      <c r="D143" s="94"/>
      <c r="E143" s="94"/>
      <c r="F143" s="95"/>
      <c r="G143" s="94"/>
      <c r="H143" s="94"/>
    </row>
    <row r="144" spans="2:21" ht="16.5" customHeight="1" x14ac:dyDescent="0.15">
      <c r="B144" s="97" t="s">
        <v>297</v>
      </c>
      <c r="C144" s="86"/>
      <c r="D144" s="108"/>
      <c r="E144" s="90"/>
      <c r="F144" s="93"/>
      <c r="G144" s="93"/>
      <c r="H144" s="93"/>
    </row>
    <row r="145" spans="1:30" ht="16.5" customHeight="1" x14ac:dyDescent="0.15">
      <c r="B145" s="93" t="s">
        <v>269</v>
      </c>
      <c r="C145" s="86"/>
      <c r="D145" s="108"/>
      <c r="E145" s="86"/>
      <c r="F145" s="86"/>
      <c r="G145" s="93"/>
      <c r="H145" s="93"/>
    </row>
    <row r="146" spans="1:30" ht="16.5" customHeight="1" x14ac:dyDescent="0.15">
      <c r="B146" s="93"/>
      <c r="C146" s="86"/>
      <c r="D146" s="108"/>
      <c r="E146" s="90"/>
      <c r="F146" s="93"/>
      <c r="G146" s="93"/>
      <c r="H146" s="93"/>
    </row>
    <row r="147" spans="1:30" s="86" customFormat="1" ht="20.25" customHeight="1" x14ac:dyDescent="0.15">
      <c r="A147" s="108"/>
      <c r="B147" s="108"/>
      <c r="C147" s="86" t="s">
        <v>115</v>
      </c>
      <c r="G147" s="87"/>
      <c r="H147" s="87"/>
      <c r="I147" s="108"/>
      <c r="J147" s="108"/>
      <c r="K147" s="108"/>
      <c r="L147" s="108"/>
      <c r="M147" s="108"/>
      <c r="N147" s="108"/>
      <c r="O147" s="108"/>
      <c r="P147" s="108"/>
      <c r="Q147" s="108"/>
      <c r="R147" s="108"/>
      <c r="S147" s="108"/>
      <c r="T147" s="162" t="s">
        <v>270</v>
      </c>
      <c r="U147" s="222" t="str">
        <f>IF(SUM(S123:U142)=0,"",U118+1)</f>
        <v/>
      </c>
      <c r="W147" s="108"/>
      <c r="X147" s="108"/>
      <c r="Y147" s="108"/>
      <c r="Z147" s="299"/>
      <c r="AA147" s="299"/>
      <c r="AB147" s="299"/>
      <c r="AC147" s="299"/>
      <c r="AD147" s="299"/>
    </row>
    <row r="148" spans="1:30" s="86" customFormat="1" ht="27.75" x14ac:dyDescent="0.15">
      <c r="A148" s="108"/>
      <c r="B148" s="753" t="s">
        <v>116</v>
      </c>
      <c r="C148" s="753"/>
      <c r="D148" s="753"/>
      <c r="E148" s="753"/>
      <c r="F148" s="753"/>
      <c r="G148" s="753"/>
      <c r="H148" s="753"/>
      <c r="I148" s="753"/>
      <c r="J148" s="754" t="s">
        <v>430</v>
      </c>
      <c r="K148" s="754"/>
      <c r="L148" s="754"/>
      <c r="M148" s="754"/>
      <c r="N148" s="754"/>
      <c r="O148" s="754"/>
      <c r="P148" s="754"/>
      <c r="Q148" s="754"/>
      <c r="R148" s="754"/>
      <c r="S148" s="754"/>
      <c r="T148" s="754"/>
      <c r="U148" s="754"/>
      <c r="W148" s="108"/>
      <c r="X148" s="108"/>
      <c r="Y148" s="108"/>
      <c r="Z148" s="299"/>
      <c r="AA148" s="299"/>
      <c r="AB148" s="299"/>
      <c r="AC148" s="299"/>
      <c r="AD148" s="299"/>
    </row>
    <row r="149" spans="1:30" ht="21.75" thickBot="1" x14ac:dyDescent="0.2">
      <c r="D149" s="221" t="s">
        <v>257</v>
      </c>
      <c r="E149" s="785"/>
      <c r="F149" s="785"/>
      <c r="G149" s="89" t="s">
        <v>258</v>
      </c>
      <c r="H149" s="88"/>
      <c r="L149" s="217" t="s">
        <v>260</v>
      </c>
      <c r="M149" s="342"/>
      <c r="N149" s="93" t="s">
        <v>247</v>
      </c>
      <c r="O149" s="342"/>
      <c r="P149" s="93" t="s">
        <v>254</v>
      </c>
      <c r="Q149" s="93" t="s">
        <v>218</v>
      </c>
      <c r="R149" s="342"/>
      <c r="S149" s="93" t="s">
        <v>247</v>
      </c>
      <c r="T149" s="342"/>
      <c r="U149" s="93" t="s">
        <v>259</v>
      </c>
    </row>
    <row r="150" spans="1:30" ht="18" customHeight="1" x14ac:dyDescent="0.15">
      <c r="B150" s="773" t="s">
        <v>256</v>
      </c>
      <c r="C150" s="786" t="s">
        <v>253</v>
      </c>
      <c r="D150" s="218" t="s">
        <v>266</v>
      </c>
      <c r="E150" s="218" t="s">
        <v>251</v>
      </c>
      <c r="F150" s="788" t="s">
        <v>117</v>
      </c>
      <c r="G150" s="706" t="s">
        <v>118</v>
      </c>
      <c r="H150" s="707"/>
      <c r="I150" s="91" t="s">
        <v>119</v>
      </c>
      <c r="J150" s="91" t="s">
        <v>264</v>
      </c>
      <c r="K150" s="706" t="s">
        <v>120</v>
      </c>
      <c r="L150" s="767"/>
      <c r="M150" s="767"/>
      <c r="N150" s="707"/>
      <c r="O150" s="706" t="s">
        <v>255</v>
      </c>
      <c r="P150" s="767"/>
      <c r="Q150" s="767"/>
      <c r="R150" s="707"/>
      <c r="S150" s="706" t="s">
        <v>262</v>
      </c>
      <c r="T150" s="767"/>
      <c r="U150" s="768"/>
    </row>
    <row r="151" spans="1:30" ht="18" customHeight="1" thickBot="1" x14ac:dyDescent="0.2">
      <c r="B151" s="775"/>
      <c r="C151" s="787"/>
      <c r="D151" s="219" t="s">
        <v>250</v>
      </c>
      <c r="E151" s="219" t="s">
        <v>252</v>
      </c>
      <c r="F151" s="789"/>
      <c r="G151" s="769"/>
      <c r="H151" s="771"/>
      <c r="I151" s="92" t="s">
        <v>121</v>
      </c>
      <c r="J151" s="92" t="s">
        <v>265</v>
      </c>
      <c r="K151" s="769"/>
      <c r="L151" s="770"/>
      <c r="M151" s="770"/>
      <c r="N151" s="771"/>
      <c r="O151" s="769"/>
      <c r="P151" s="770"/>
      <c r="Q151" s="770"/>
      <c r="R151" s="771"/>
      <c r="S151" s="769" t="s">
        <v>263</v>
      </c>
      <c r="T151" s="770"/>
      <c r="U151" s="772"/>
    </row>
    <row r="152" spans="1:30" ht="24" customHeight="1" x14ac:dyDescent="0.15">
      <c r="B152" s="773">
        <v>1</v>
      </c>
      <c r="C152" s="776"/>
      <c r="D152" s="776"/>
      <c r="E152" s="776"/>
      <c r="F152" s="330"/>
      <c r="G152" s="779"/>
      <c r="H152" s="780"/>
      <c r="I152" s="330"/>
      <c r="J152" s="331"/>
      <c r="K152" s="332"/>
      <c r="L152" s="375" t="s">
        <v>247</v>
      </c>
      <c r="M152" s="332"/>
      <c r="N152" s="375" t="s">
        <v>254</v>
      </c>
      <c r="O152" s="332"/>
      <c r="P152" s="375" t="s">
        <v>247</v>
      </c>
      <c r="Q152" s="332"/>
      <c r="R152" s="375" t="s">
        <v>254</v>
      </c>
      <c r="S152" s="758" t="str">
        <f>IF(SUM(J152:J156)=0,"",SUM(J152:J156))</f>
        <v/>
      </c>
      <c r="T152" s="759"/>
      <c r="U152" s="760"/>
    </row>
    <row r="153" spans="1:30" ht="24" customHeight="1" x14ac:dyDescent="0.15">
      <c r="B153" s="774"/>
      <c r="C153" s="777"/>
      <c r="D153" s="777"/>
      <c r="E153" s="777"/>
      <c r="F153" s="333"/>
      <c r="G153" s="781"/>
      <c r="H153" s="782"/>
      <c r="I153" s="333"/>
      <c r="J153" s="334"/>
      <c r="K153" s="335"/>
      <c r="L153" s="376" t="s">
        <v>247</v>
      </c>
      <c r="M153" s="335"/>
      <c r="N153" s="376" t="s">
        <v>254</v>
      </c>
      <c r="O153" s="335"/>
      <c r="P153" s="376" t="s">
        <v>247</v>
      </c>
      <c r="Q153" s="335"/>
      <c r="R153" s="376" t="s">
        <v>254</v>
      </c>
      <c r="S153" s="761"/>
      <c r="T153" s="762"/>
      <c r="U153" s="763"/>
    </row>
    <row r="154" spans="1:30" ht="23.25" customHeight="1" x14ac:dyDescent="0.15">
      <c r="B154" s="774"/>
      <c r="C154" s="777"/>
      <c r="D154" s="777"/>
      <c r="E154" s="777"/>
      <c r="F154" s="333"/>
      <c r="G154" s="781"/>
      <c r="H154" s="782"/>
      <c r="I154" s="333"/>
      <c r="J154" s="334"/>
      <c r="K154" s="335"/>
      <c r="L154" s="376" t="s">
        <v>247</v>
      </c>
      <c r="M154" s="335"/>
      <c r="N154" s="376" t="s">
        <v>254</v>
      </c>
      <c r="O154" s="335"/>
      <c r="P154" s="376" t="s">
        <v>247</v>
      </c>
      <c r="Q154" s="335"/>
      <c r="R154" s="376" t="s">
        <v>254</v>
      </c>
      <c r="S154" s="761"/>
      <c r="T154" s="762"/>
      <c r="U154" s="763"/>
    </row>
    <row r="155" spans="1:30" ht="24" customHeight="1" x14ac:dyDescent="0.15">
      <c r="B155" s="774"/>
      <c r="C155" s="777"/>
      <c r="D155" s="777"/>
      <c r="E155" s="777"/>
      <c r="F155" s="333"/>
      <c r="G155" s="781"/>
      <c r="H155" s="782"/>
      <c r="I155" s="333"/>
      <c r="J155" s="334"/>
      <c r="K155" s="335"/>
      <c r="L155" s="376" t="s">
        <v>247</v>
      </c>
      <c r="M155" s="335"/>
      <c r="N155" s="376" t="s">
        <v>254</v>
      </c>
      <c r="O155" s="335"/>
      <c r="P155" s="376" t="s">
        <v>247</v>
      </c>
      <c r="Q155" s="335"/>
      <c r="R155" s="376" t="s">
        <v>254</v>
      </c>
      <c r="S155" s="761"/>
      <c r="T155" s="762"/>
      <c r="U155" s="763"/>
    </row>
    <row r="156" spans="1:30" ht="24" customHeight="1" thickBot="1" x14ac:dyDescent="0.2">
      <c r="B156" s="775"/>
      <c r="C156" s="778"/>
      <c r="D156" s="778"/>
      <c r="E156" s="778"/>
      <c r="F156" s="341" t="s">
        <v>261</v>
      </c>
      <c r="G156" s="338"/>
      <c r="H156" s="783" t="s">
        <v>268</v>
      </c>
      <c r="I156" s="784"/>
      <c r="J156" s="339"/>
      <c r="K156" s="755"/>
      <c r="L156" s="756"/>
      <c r="M156" s="756"/>
      <c r="N156" s="756"/>
      <c r="O156" s="756"/>
      <c r="P156" s="756"/>
      <c r="Q156" s="756"/>
      <c r="R156" s="757"/>
      <c r="S156" s="764"/>
      <c r="T156" s="765"/>
      <c r="U156" s="766"/>
    </row>
    <row r="157" spans="1:30" ht="24" customHeight="1" x14ac:dyDescent="0.15">
      <c r="B157" s="773">
        <v>2</v>
      </c>
      <c r="C157" s="776"/>
      <c r="D157" s="776"/>
      <c r="E157" s="776"/>
      <c r="F157" s="330"/>
      <c r="G157" s="779"/>
      <c r="H157" s="780"/>
      <c r="I157" s="330"/>
      <c r="J157" s="331"/>
      <c r="K157" s="332"/>
      <c r="L157" s="375" t="s">
        <v>247</v>
      </c>
      <c r="M157" s="332"/>
      <c r="N157" s="375" t="s">
        <v>254</v>
      </c>
      <c r="O157" s="332"/>
      <c r="P157" s="375" t="s">
        <v>247</v>
      </c>
      <c r="Q157" s="332"/>
      <c r="R157" s="375" t="s">
        <v>254</v>
      </c>
      <c r="S157" s="758" t="str">
        <f t="shared" ref="S157" si="15">IF(SUM(J157:J161)=0,"",SUM(J157:J161))</f>
        <v/>
      </c>
      <c r="T157" s="759"/>
      <c r="U157" s="760"/>
    </row>
    <row r="158" spans="1:30" ht="24" customHeight="1" x14ac:dyDescent="0.15">
      <c r="B158" s="774"/>
      <c r="C158" s="777"/>
      <c r="D158" s="777"/>
      <c r="E158" s="777"/>
      <c r="F158" s="333"/>
      <c r="G158" s="781"/>
      <c r="H158" s="782"/>
      <c r="I158" s="333"/>
      <c r="J158" s="334"/>
      <c r="K158" s="335"/>
      <c r="L158" s="376" t="s">
        <v>247</v>
      </c>
      <c r="M158" s="335"/>
      <c r="N158" s="376" t="s">
        <v>254</v>
      </c>
      <c r="O158" s="335"/>
      <c r="P158" s="376" t="s">
        <v>247</v>
      </c>
      <c r="Q158" s="335"/>
      <c r="R158" s="376" t="s">
        <v>254</v>
      </c>
      <c r="S158" s="761"/>
      <c r="T158" s="762"/>
      <c r="U158" s="763"/>
    </row>
    <row r="159" spans="1:30" ht="24" customHeight="1" x14ac:dyDescent="0.15">
      <c r="B159" s="774"/>
      <c r="C159" s="777"/>
      <c r="D159" s="777"/>
      <c r="E159" s="777"/>
      <c r="F159" s="333"/>
      <c r="G159" s="781"/>
      <c r="H159" s="782"/>
      <c r="I159" s="333"/>
      <c r="J159" s="334"/>
      <c r="K159" s="335"/>
      <c r="L159" s="376" t="s">
        <v>247</v>
      </c>
      <c r="M159" s="335"/>
      <c r="N159" s="376" t="s">
        <v>254</v>
      </c>
      <c r="O159" s="335"/>
      <c r="P159" s="376" t="s">
        <v>247</v>
      </c>
      <c r="Q159" s="335"/>
      <c r="R159" s="376" t="s">
        <v>254</v>
      </c>
      <c r="S159" s="761"/>
      <c r="T159" s="762"/>
      <c r="U159" s="763"/>
    </row>
    <row r="160" spans="1:30" ht="24" customHeight="1" x14ac:dyDescent="0.15">
      <c r="B160" s="774"/>
      <c r="C160" s="777"/>
      <c r="D160" s="777"/>
      <c r="E160" s="777"/>
      <c r="F160" s="333"/>
      <c r="G160" s="781"/>
      <c r="H160" s="782"/>
      <c r="I160" s="333"/>
      <c r="J160" s="334"/>
      <c r="K160" s="335"/>
      <c r="L160" s="376" t="s">
        <v>247</v>
      </c>
      <c r="M160" s="335"/>
      <c r="N160" s="376" t="s">
        <v>254</v>
      </c>
      <c r="O160" s="335"/>
      <c r="P160" s="376" t="s">
        <v>247</v>
      </c>
      <c r="Q160" s="335"/>
      <c r="R160" s="376" t="s">
        <v>254</v>
      </c>
      <c r="S160" s="761"/>
      <c r="T160" s="762"/>
      <c r="U160" s="763"/>
    </row>
    <row r="161" spans="1:30" ht="24" customHeight="1" thickBot="1" x14ac:dyDescent="0.2">
      <c r="B161" s="775"/>
      <c r="C161" s="778"/>
      <c r="D161" s="778"/>
      <c r="E161" s="778"/>
      <c r="F161" s="341" t="s">
        <v>261</v>
      </c>
      <c r="G161" s="338"/>
      <c r="H161" s="783" t="s">
        <v>268</v>
      </c>
      <c r="I161" s="784"/>
      <c r="J161" s="339"/>
      <c r="K161" s="755"/>
      <c r="L161" s="756"/>
      <c r="M161" s="756"/>
      <c r="N161" s="756"/>
      <c r="O161" s="756"/>
      <c r="P161" s="756"/>
      <c r="Q161" s="756"/>
      <c r="R161" s="757"/>
      <c r="S161" s="764"/>
      <c r="T161" s="765"/>
      <c r="U161" s="766"/>
    </row>
    <row r="162" spans="1:30" ht="24" customHeight="1" x14ac:dyDescent="0.15">
      <c r="B162" s="773">
        <v>3</v>
      </c>
      <c r="C162" s="776"/>
      <c r="D162" s="776"/>
      <c r="E162" s="776"/>
      <c r="F162" s="330"/>
      <c r="G162" s="779"/>
      <c r="H162" s="780"/>
      <c r="I162" s="330"/>
      <c r="J162" s="331"/>
      <c r="K162" s="332"/>
      <c r="L162" s="375" t="s">
        <v>247</v>
      </c>
      <c r="M162" s="332"/>
      <c r="N162" s="375" t="s">
        <v>254</v>
      </c>
      <c r="O162" s="332"/>
      <c r="P162" s="375" t="s">
        <v>247</v>
      </c>
      <c r="Q162" s="332"/>
      <c r="R162" s="375" t="s">
        <v>254</v>
      </c>
      <c r="S162" s="758" t="str">
        <f t="shared" ref="S162" si="16">IF(SUM(J162:J166)=0,"",SUM(J162:J166))</f>
        <v/>
      </c>
      <c r="T162" s="759"/>
      <c r="U162" s="760"/>
    </row>
    <row r="163" spans="1:30" ht="24" customHeight="1" x14ac:dyDescent="0.15">
      <c r="B163" s="774"/>
      <c r="C163" s="777"/>
      <c r="D163" s="777"/>
      <c r="E163" s="777"/>
      <c r="F163" s="333"/>
      <c r="G163" s="781"/>
      <c r="H163" s="782"/>
      <c r="I163" s="333"/>
      <c r="J163" s="334"/>
      <c r="K163" s="335"/>
      <c r="L163" s="376" t="s">
        <v>247</v>
      </c>
      <c r="M163" s="335"/>
      <c r="N163" s="376" t="s">
        <v>254</v>
      </c>
      <c r="O163" s="335"/>
      <c r="P163" s="376" t="s">
        <v>247</v>
      </c>
      <c r="Q163" s="335"/>
      <c r="R163" s="376" t="s">
        <v>254</v>
      </c>
      <c r="S163" s="761"/>
      <c r="T163" s="762"/>
      <c r="U163" s="763"/>
    </row>
    <row r="164" spans="1:30" ht="24" customHeight="1" x14ac:dyDescent="0.15">
      <c r="B164" s="774"/>
      <c r="C164" s="777"/>
      <c r="D164" s="777"/>
      <c r="E164" s="777"/>
      <c r="F164" s="333"/>
      <c r="G164" s="781"/>
      <c r="H164" s="782"/>
      <c r="I164" s="333"/>
      <c r="J164" s="334"/>
      <c r="K164" s="335"/>
      <c r="L164" s="376" t="s">
        <v>247</v>
      </c>
      <c r="M164" s="335"/>
      <c r="N164" s="376" t="s">
        <v>254</v>
      </c>
      <c r="O164" s="335"/>
      <c r="P164" s="376" t="s">
        <v>247</v>
      </c>
      <c r="Q164" s="335"/>
      <c r="R164" s="376" t="s">
        <v>254</v>
      </c>
      <c r="S164" s="761"/>
      <c r="T164" s="762"/>
      <c r="U164" s="763"/>
    </row>
    <row r="165" spans="1:30" ht="24" customHeight="1" x14ac:dyDescent="0.15">
      <c r="B165" s="774"/>
      <c r="C165" s="777"/>
      <c r="D165" s="777"/>
      <c r="E165" s="777"/>
      <c r="F165" s="333"/>
      <c r="G165" s="781"/>
      <c r="H165" s="782"/>
      <c r="I165" s="333"/>
      <c r="J165" s="334"/>
      <c r="K165" s="335"/>
      <c r="L165" s="376" t="s">
        <v>247</v>
      </c>
      <c r="M165" s="335"/>
      <c r="N165" s="376" t="s">
        <v>254</v>
      </c>
      <c r="O165" s="335"/>
      <c r="P165" s="376" t="s">
        <v>247</v>
      </c>
      <c r="Q165" s="335"/>
      <c r="R165" s="376" t="s">
        <v>254</v>
      </c>
      <c r="S165" s="761"/>
      <c r="T165" s="762"/>
      <c r="U165" s="763"/>
    </row>
    <row r="166" spans="1:30" ht="24" customHeight="1" thickBot="1" x14ac:dyDescent="0.2">
      <c r="B166" s="775"/>
      <c r="C166" s="778"/>
      <c r="D166" s="778"/>
      <c r="E166" s="778"/>
      <c r="F166" s="341" t="s">
        <v>261</v>
      </c>
      <c r="G166" s="338"/>
      <c r="H166" s="783" t="s">
        <v>268</v>
      </c>
      <c r="I166" s="784"/>
      <c r="J166" s="339"/>
      <c r="K166" s="755"/>
      <c r="L166" s="756"/>
      <c r="M166" s="756"/>
      <c r="N166" s="756"/>
      <c r="O166" s="756"/>
      <c r="P166" s="756"/>
      <c r="Q166" s="756"/>
      <c r="R166" s="757"/>
      <c r="S166" s="764"/>
      <c r="T166" s="765"/>
      <c r="U166" s="766"/>
    </row>
    <row r="167" spans="1:30" ht="24" customHeight="1" x14ac:dyDescent="0.15">
      <c r="B167" s="773">
        <v>4</v>
      </c>
      <c r="C167" s="776"/>
      <c r="D167" s="776"/>
      <c r="E167" s="776"/>
      <c r="F167" s="330"/>
      <c r="G167" s="779"/>
      <c r="H167" s="780"/>
      <c r="I167" s="330"/>
      <c r="J167" s="331"/>
      <c r="K167" s="332"/>
      <c r="L167" s="375" t="s">
        <v>247</v>
      </c>
      <c r="M167" s="332"/>
      <c r="N167" s="375" t="s">
        <v>254</v>
      </c>
      <c r="O167" s="332"/>
      <c r="P167" s="375" t="s">
        <v>247</v>
      </c>
      <c r="Q167" s="332"/>
      <c r="R167" s="375" t="s">
        <v>254</v>
      </c>
      <c r="S167" s="758" t="str">
        <f t="shared" ref="S167" si="17">IF(SUM(J167:J171)=0,"",SUM(J167:J171))</f>
        <v/>
      </c>
      <c r="T167" s="759"/>
      <c r="U167" s="760"/>
    </row>
    <row r="168" spans="1:30" ht="24" customHeight="1" x14ac:dyDescent="0.15">
      <c r="B168" s="774"/>
      <c r="C168" s="777"/>
      <c r="D168" s="777"/>
      <c r="E168" s="777"/>
      <c r="F168" s="333"/>
      <c r="G168" s="781"/>
      <c r="H168" s="782"/>
      <c r="I168" s="333"/>
      <c r="J168" s="334"/>
      <c r="K168" s="335"/>
      <c r="L168" s="376" t="s">
        <v>247</v>
      </c>
      <c r="M168" s="335"/>
      <c r="N168" s="376" t="s">
        <v>254</v>
      </c>
      <c r="O168" s="335"/>
      <c r="P168" s="376" t="s">
        <v>247</v>
      </c>
      <c r="Q168" s="335"/>
      <c r="R168" s="376" t="s">
        <v>254</v>
      </c>
      <c r="S168" s="761"/>
      <c r="T168" s="762"/>
      <c r="U168" s="763"/>
    </row>
    <row r="169" spans="1:30" ht="24" customHeight="1" x14ac:dyDescent="0.15">
      <c r="B169" s="774"/>
      <c r="C169" s="777"/>
      <c r="D169" s="777"/>
      <c r="E169" s="777"/>
      <c r="F169" s="333"/>
      <c r="G169" s="781"/>
      <c r="H169" s="782"/>
      <c r="I169" s="333"/>
      <c r="J169" s="334"/>
      <c r="K169" s="335"/>
      <c r="L169" s="376" t="s">
        <v>247</v>
      </c>
      <c r="M169" s="335"/>
      <c r="N169" s="376" t="s">
        <v>254</v>
      </c>
      <c r="O169" s="335"/>
      <c r="P169" s="376" t="s">
        <v>247</v>
      </c>
      <c r="Q169" s="335"/>
      <c r="R169" s="376" t="s">
        <v>254</v>
      </c>
      <c r="S169" s="761"/>
      <c r="T169" s="762"/>
      <c r="U169" s="763"/>
    </row>
    <row r="170" spans="1:30" ht="24" customHeight="1" x14ac:dyDescent="0.15">
      <c r="B170" s="774"/>
      <c r="C170" s="777"/>
      <c r="D170" s="777"/>
      <c r="E170" s="777"/>
      <c r="F170" s="333"/>
      <c r="G170" s="781"/>
      <c r="H170" s="782"/>
      <c r="I170" s="333"/>
      <c r="J170" s="334"/>
      <c r="K170" s="335"/>
      <c r="L170" s="376" t="s">
        <v>247</v>
      </c>
      <c r="M170" s="335"/>
      <c r="N170" s="376" t="s">
        <v>254</v>
      </c>
      <c r="O170" s="335"/>
      <c r="P170" s="376" t="s">
        <v>247</v>
      </c>
      <c r="Q170" s="335"/>
      <c r="R170" s="376" t="s">
        <v>254</v>
      </c>
      <c r="S170" s="761"/>
      <c r="T170" s="762"/>
      <c r="U170" s="763"/>
    </row>
    <row r="171" spans="1:30" ht="24" customHeight="1" thickBot="1" x14ac:dyDescent="0.2">
      <c r="B171" s="775"/>
      <c r="C171" s="778"/>
      <c r="D171" s="778"/>
      <c r="E171" s="778"/>
      <c r="F171" s="341" t="s">
        <v>261</v>
      </c>
      <c r="G171" s="338"/>
      <c r="H171" s="783" t="s">
        <v>268</v>
      </c>
      <c r="I171" s="784"/>
      <c r="J171" s="339"/>
      <c r="K171" s="755"/>
      <c r="L171" s="756"/>
      <c r="M171" s="756"/>
      <c r="N171" s="756"/>
      <c r="O171" s="756"/>
      <c r="P171" s="756"/>
      <c r="Q171" s="756"/>
      <c r="R171" s="757"/>
      <c r="S171" s="764"/>
      <c r="T171" s="765"/>
      <c r="U171" s="766"/>
    </row>
    <row r="172" spans="1:30" ht="24" customHeight="1" x14ac:dyDescent="0.15">
      <c r="B172" s="96" t="s">
        <v>123</v>
      </c>
      <c r="C172" s="86"/>
      <c r="D172" s="94"/>
      <c r="E172" s="94"/>
      <c r="F172" s="95"/>
      <c r="G172" s="94"/>
      <c r="H172" s="94"/>
    </row>
    <row r="173" spans="1:30" ht="16.5" customHeight="1" x14ac:dyDescent="0.15">
      <c r="B173" s="97" t="s">
        <v>297</v>
      </c>
      <c r="C173" s="86"/>
      <c r="D173" s="108"/>
      <c r="E173" s="90"/>
      <c r="F173" s="93"/>
      <c r="G173" s="93"/>
      <c r="H173" s="93"/>
    </row>
    <row r="174" spans="1:30" ht="16.5" customHeight="1" x14ac:dyDescent="0.15">
      <c r="B174" s="93" t="s">
        <v>269</v>
      </c>
      <c r="C174" s="86"/>
      <c r="D174" s="108"/>
      <c r="E174" s="86"/>
      <c r="F174" s="86"/>
      <c r="G174" s="93"/>
      <c r="H174" s="93"/>
    </row>
    <row r="175" spans="1:30" ht="16.5" customHeight="1" x14ac:dyDescent="0.15">
      <c r="B175" s="93"/>
      <c r="C175" s="86"/>
      <c r="D175" s="108"/>
      <c r="E175" s="90"/>
      <c r="F175" s="93"/>
      <c r="G175" s="93"/>
      <c r="H175" s="93"/>
    </row>
    <row r="176" spans="1:30" s="86" customFormat="1" ht="20.25" customHeight="1" x14ac:dyDescent="0.15">
      <c r="A176" s="108"/>
      <c r="B176" s="108"/>
      <c r="C176" s="86" t="s">
        <v>115</v>
      </c>
      <c r="G176" s="87"/>
      <c r="H176" s="87"/>
      <c r="I176" s="108"/>
      <c r="J176" s="108"/>
      <c r="K176" s="108"/>
      <c r="L176" s="108"/>
      <c r="M176" s="108"/>
      <c r="N176" s="108"/>
      <c r="O176" s="108"/>
      <c r="P176" s="108"/>
      <c r="Q176" s="108"/>
      <c r="R176" s="108"/>
      <c r="S176" s="108"/>
      <c r="T176" s="162" t="s">
        <v>270</v>
      </c>
      <c r="U176" s="222" t="str">
        <f>IF(SUM(S152:U171)=0,"",U147+1)</f>
        <v/>
      </c>
      <c r="W176" s="108"/>
      <c r="X176" s="108"/>
      <c r="Y176" s="108"/>
      <c r="Z176" s="299"/>
      <c r="AA176" s="299"/>
      <c r="AB176" s="299"/>
      <c r="AC176" s="299"/>
      <c r="AD176" s="299"/>
    </row>
    <row r="177" spans="1:30" s="86" customFormat="1" ht="27.75" x14ac:dyDescent="0.15">
      <c r="A177" s="108"/>
      <c r="B177" s="753" t="s">
        <v>116</v>
      </c>
      <c r="C177" s="753"/>
      <c r="D177" s="753"/>
      <c r="E177" s="753"/>
      <c r="F177" s="753"/>
      <c r="G177" s="753"/>
      <c r="H177" s="753"/>
      <c r="I177" s="753"/>
      <c r="J177" s="754" t="s">
        <v>430</v>
      </c>
      <c r="K177" s="754"/>
      <c r="L177" s="754"/>
      <c r="M177" s="754"/>
      <c r="N177" s="754"/>
      <c r="O177" s="754"/>
      <c r="P177" s="754"/>
      <c r="Q177" s="754"/>
      <c r="R177" s="754"/>
      <c r="S177" s="754"/>
      <c r="T177" s="754"/>
      <c r="U177" s="754"/>
      <c r="W177" s="108"/>
      <c r="X177" s="108"/>
      <c r="Y177" s="108"/>
      <c r="Z177" s="299"/>
      <c r="AA177" s="299"/>
      <c r="AB177" s="299"/>
      <c r="AC177" s="299"/>
      <c r="AD177" s="299"/>
    </row>
    <row r="178" spans="1:30" ht="21.75" thickBot="1" x14ac:dyDescent="0.2">
      <c r="D178" s="221" t="s">
        <v>257</v>
      </c>
      <c r="E178" s="785"/>
      <c r="F178" s="785"/>
      <c r="G178" s="89" t="s">
        <v>258</v>
      </c>
      <c r="H178" s="88"/>
      <c r="L178" s="217" t="s">
        <v>260</v>
      </c>
      <c r="M178" s="342"/>
      <c r="N178" s="93" t="s">
        <v>247</v>
      </c>
      <c r="O178" s="342"/>
      <c r="P178" s="93" t="s">
        <v>254</v>
      </c>
      <c r="Q178" s="93" t="s">
        <v>218</v>
      </c>
      <c r="R178" s="342"/>
      <c r="S178" s="93" t="s">
        <v>247</v>
      </c>
      <c r="T178" s="342"/>
      <c r="U178" s="93" t="s">
        <v>259</v>
      </c>
    </row>
    <row r="179" spans="1:30" ht="18" customHeight="1" x14ac:dyDescent="0.15">
      <c r="B179" s="773" t="s">
        <v>256</v>
      </c>
      <c r="C179" s="786" t="s">
        <v>253</v>
      </c>
      <c r="D179" s="218" t="s">
        <v>266</v>
      </c>
      <c r="E179" s="218" t="s">
        <v>251</v>
      </c>
      <c r="F179" s="788" t="s">
        <v>117</v>
      </c>
      <c r="G179" s="706" t="s">
        <v>118</v>
      </c>
      <c r="H179" s="707"/>
      <c r="I179" s="91" t="s">
        <v>119</v>
      </c>
      <c r="J179" s="91" t="s">
        <v>264</v>
      </c>
      <c r="K179" s="706" t="s">
        <v>120</v>
      </c>
      <c r="L179" s="767"/>
      <c r="M179" s="767"/>
      <c r="N179" s="707"/>
      <c r="O179" s="706" t="s">
        <v>255</v>
      </c>
      <c r="P179" s="767"/>
      <c r="Q179" s="767"/>
      <c r="R179" s="707"/>
      <c r="S179" s="706" t="s">
        <v>262</v>
      </c>
      <c r="T179" s="767"/>
      <c r="U179" s="768"/>
    </row>
    <row r="180" spans="1:30" ht="18" customHeight="1" thickBot="1" x14ac:dyDescent="0.2">
      <c r="B180" s="775"/>
      <c r="C180" s="787"/>
      <c r="D180" s="219" t="s">
        <v>250</v>
      </c>
      <c r="E180" s="219" t="s">
        <v>252</v>
      </c>
      <c r="F180" s="789"/>
      <c r="G180" s="769"/>
      <c r="H180" s="771"/>
      <c r="I180" s="92" t="s">
        <v>121</v>
      </c>
      <c r="J180" s="92" t="s">
        <v>265</v>
      </c>
      <c r="K180" s="769"/>
      <c r="L180" s="770"/>
      <c r="M180" s="770"/>
      <c r="N180" s="771"/>
      <c r="O180" s="769"/>
      <c r="P180" s="770"/>
      <c r="Q180" s="770"/>
      <c r="R180" s="771"/>
      <c r="S180" s="769" t="s">
        <v>263</v>
      </c>
      <c r="T180" s="770"/>
      <c r="U180" s="772"/>
    </row>
    <row r="181" spans="1:30" ht="24" customHeight="1" x14ac:dyDescent="0.15">
      <c r="B181" s="773">
        <v>1</v>
      </c>
      <c r="C181" s="776"/>
      <c r="D181" s="776"/>
      <c r="E181" s="776"/>
      <c r="F181" s="330"/>
      <c r="G181" s="779"/>
      <c r="H181" s="780"/>
      <c r="I181" s="330"/>
      <c r="J181" s="331"/>
      <c r="K181" s="332"/>
      <c r="L181" s="375" t="s">
        <v>247</v>
      </c>
      <c r="M181" s="332"/>
      <c r="N181" s="375" t="s">
        <v>254</v>
      </c>
      <c r="O181" s="332"/>
      <c r="P181" s="375" t="s">
        <v>247</v>
      </c>
      <c r="Q181" s="332"/>
      <c r="R181" s="375" t="s">
        <v>254</v>
      </c>
      <c r="S181" s="758" t="str">
        <f>IF(SUM(J181:J185)=0,"",SUM(J181:J185))</f>
        <v/>
      </c>
      <c r="T181" s="759"/>
      <c r="U181" s="760"/>
    </row>
    <row r="182" spans="1:30" ht="24" customHeight="1" x14ac:dyDescent="0.15">
      <c r="B182" s="774"/>
      <c r="C182" s="777"/>
      <c r="D182" s="777"/>
      <c r="E182" s="777"/>
      <c r="F182" s="333"/>
      <c r="G182" s="781"/>
      <c r="H182" s="782"/>
      <c r="I182" s="333"/>
      <c r="J182" s="334"/>
      <c r="K182" s="335"/>
      <c r="L182" s="376" t="s">
        <v>247</v>
      </c>
      <c r="M182" s="335"/>
      <c r="N182" s="376" t="s">
        <v>254</v>
      </c>
      <c r="O182" s="335"/>
      <c r="P182" s="376" t="s">
        <v>247</v>
      </c>
      <c r="Q182" s="335"/>
      <c r="R182" s="376" t="s">
        <v>254</v>
      </c>
      <c r="S182" s="761"/>
      <c r="T182" s="762"/>
      <c r="U182" s="763"/>
    </row>
    <row r="183" spans="1:30" ht="23.25" customHeight="1" x14ac:dyDescent="0.15">
      <c r="B183" s="774"/>
      <c r="C183" s="777"/>
      <c r="D183" s="777"/>
      <c r="E183" s="777"/>
      <c r="F183" s="333"/>
      <c r="G183" s="781"/>
      <c r="H183" s="782"/>
      <c r="I183" s="333"/>
      <c r="J183" s="334"/>
      <c r="K183" s="335"/>
      <c r="L183" s="376" t="s">
        <v>247</v>
      </c>
      <c r="M183" s="335"/>
      <c r="N183" s="376" t="s">
        <v>254</v>
      </c>
      <c r="O183" s="335"/>
      <c r="P183" s="376" t="s">
        <v>247</v>
      </c>
      <c r="Q183" s="335"/>
      <c r="R183" s="376" t="s">
        <v>254</v>
      </c>
      <c r="S183" s="761"/>
      <c r="T183" s="762"/>
      <c r="U183" s="763"/>
    </row>
    <row r="184" spans="1:30" ht="24" customHeight="1" x14ac:dyDescent="0.15">
      <c r="B184" s="774"/>
      <c r="C184" s="777"/>
      <c r="D184" s="777"/>
      <c r="E184" s="777"/>
      <c r="F184" s="333"/>
      <c r="G184" s="781"/>
      <c r="H184" s="782"/>
      <c r="I184" s="333"/>
      <c r="J184" s="334"/>
      <c r="K184" s="335"/>
      <c r="L184" s="376" t="s">
        <v>247</v>
      </c>
      <c r="M184" s="335"/>
      <c r="N184" s="376" t="s">
        <v>254</v>
      </c>
      <c r="O184" s="335"/>
      <c r="P184" s="376" t="s">
        <v>247</v>
      </c>
      <c r="Q184" s="335"/>
      <c r="R184" s="376" t="s">
        <v>254</v>
      </c>
      <c r="S184" s="761"/>
      <c r="T184" s="762"/>
      <c r="U184" s="763"/>
    </row>
    <row r="185" spans="1:30" ht="24" customHeight="1" thickBot="1" x14ac:dyDescent="0.2">
      <c r="B185" s="775"/>
      <c r="C185" s="778"/>
      <c r="D185" s="778"/>
      <c r="E185" s="778"/>
      <c r="F185" s="341" t="s">
        <v>261</v>
      </c>
      <c r="G185" s="338"/>
      <c r="H185" s="783" t="s">
        <v>268</v>
      </c>
      <c r="I185" s="784"/>
      <c r="J185" s="339"/>
      <c r="K185" s="755"/>
      <c r="L185" s="756"/>
      <c r="M185" s="756"/>
      <c r="N185" s="756"/>
      <c r="O185" s="756"/>
      <c r="P185" s="756"/>
      <c r="Q185" s="756"/>
      <c r="R185" s="757"/>
      <c r="S185" s="764"/>
      <c r="T185" s="765"/>
      <c r="U185" s="766"/>
    </row>
    <row r="186" spans="1:30" ht="24" customHeight="1" x14ac:dyDescent="0.15">
      <c r="B186" s="773">
        <v>2</v>
      </c>
      <c r="C186" s="776"/>
      <c r="D186" s="776"/>
      <c r="E186" s="776"/>
      <c r="F186" s="330"/>
      <c r="G186" s="779"/>
      <c r="H186" s="780"/>
      <c r="I186" s="330"/>
      <c r="J186" s="331"/>
      <c r="K186" s="332"/>
      <c r="L186" s="375" t="s">
        <v>247</v>
      </c>
      <c r="M186" s="332"/>
      <c r="N186" s="375" t="s">
        <v>254</v>
      </c>
      <c r="O186" s="332"/>
      <c r="P186" s="375" t="s">
        <v>247</v>
      </c>
      <c r="Q186" s="332"/>
      <c r="R186" s="375" t="s">
        <v>254</v>
      </c>
      <c r="S186" s="758" t="str">
        <f t="shared" ref="S186" si="18">IF(SUM(J186:J190)=0,"",SUM(J186:J190))</f>
        <v/>
      </c>
      <c r="T186" s="759"/>
      <c r="U186" s="760"/>
    </row>
    <row r="187" spans="1:30" ht="24" customHeight="1" x14ac:dyDescent="0.15">
      <c r="B187" s="774"/>
      <c r="C187" s="777"/>
      <c r="D187" s="777"/>
      <c r="E187" s="777"/>
      <c r="F187" s="333"/>
      <c r="G187" s="781"/>
      <c r="H187" s="782"/>
      <c r="I187" s="333"/>
      <c r="J187" s="334"/>
      <c r="K187" s="335"/>
      <c r="L187" s="376" t="s">
        <v>247</v>
      </c>
      <c r="M187" s="335"/>
      <c r="N187" s="376" t="s">
        <v>254</v>
      </c>
      <c r="O187" s="335"/>
      <c r="P187" s="376" t="s">
        <v>247</v>
      </c>
      <c r="Q187" s="335"/>
      <c r="R187" s="376" t="s">
        <v>254</v>
      </c>
      <c r="S187" s="761"/>
      <c r="T187" s="762"/>
      <c r="U187" s="763"/>
    </row>
    <row r="188" spans="1:30" ht="24" customHeight="1" x14ac:dyDescent="0.15">
      <c r="B188" s="774"/>
      <c r="C188" s="777"/>
      <c r="D188" s="777"/>
      <c r="E188" s="777"/>
      <c r="F188" s="333"/>
      <c r="G188" s="781"/>
      <c r="H188" s="782"/>
      <c r="I188" s="333"/>
      <c r="J188" s="334"/>
      <c r="K188" s="335"/>
      <c r="L188" s="376" t="s">
        <v>247</v>
      </c>
      <c r="M188" s="335"/>
      <c r="N188" s="376" t="s">
        <v>254</v>
      </c>
      <c r="O188" s="335"/>
      <c r="P188" s="376" t="s">
        <v>247</v>
      </c>
      <c r="Q188" s="335"/>
      <c r="R188" s="376" t="s">
        <v>254</v>
      </c>
      <c r="S188" s="761"/>
      <c r="T188" s="762"/>
      <c r="U188" s="763"/>
    </row>
    <row r="189" spans="1:30" ht="24" customHeight="1" x14ac:dyDescent="0.15">
      <c r="B189" s="774"/>
      <c r="C189" s="777"/>
      <c r="D189" s="777"/>
      <c r="E189" s="777"/>
      <c r="F189" s="333"/>
      <c r="G189" s="781"/>
      <c r="H189" s="782"/>
      <c r="I189" s="333"/>
      <c r="J189" s="334"/>
      <c r="K189" s="335"/>
      <c r="L189" s="376" t="s">
        <v>247</v>
      </c>
      <c r="M189" s="335"/>
      <c r="N189" s="376" t="s">
        <v>254</v>
      </c>
      <c r="O189" s="335"/>
      <c r="P189" s="376" t="s">
        <v>247</v>
      </c>
      <c r="Q189" s="335"/>
      <c r="R189" s="376" t="s">
        <v>254</v>
      </c>
      <c r="S189" s="761"/>
      <c r="T189" s="762"/>
      <c r="U189" s="763"/>
    </row>
    <row r="190" spans="1:30" ht="24" customHeight="1" thickBot="1" x14ac:dyDescent="0.2">
      <c r="B190" s="775"/>
      <c r="C190" s="778"/>
      <c r="D190" s="778"/>
      <c r="E190" s="778"/>
      <c r="F190" s="341" t="s">
        <v>261</v>
      </c>
      <c r="G190" s="338"/>
      <c r="H190" s="783" t="s">
        <v>268</v>
      </c>
      <c r="I190" s="784"/>
      <c r="J190" s="339"/>
      <c r="K190" s="755"/>
      <c r="L190" s="756"/>
      <c r="M190" s="756"/>
      <c r="N190" s="756"/>
      <c r="O190" s="756"/>
      <c r="P190" s="756"/>
      <c r="Q190" s="756"/>
      <c r="R190" s="757"/>
      <c r="S190" s="764"/>
      <c r="T190" s="765"/>
      <c r="U190" s="766"/>
    </row>
    <row r="191" spans="1:30" ht="24" customHeight="1" x14ac:dyDescent="0.15">
      <c r="B191" s="773">
        <v>3</v>
      </c>
      <c r="C191" s="776"/>
      <c r="D191" s="776"/>
      <c r="E191" s="776"/>
      <c r="F191" s="330"/>
      <c r="G191" s="779"/>
      <c r="H191" s="780"/>
      <c r="I191" s="330"/>
      <c r="J191" s="331"/>
      <c r="K191" s="332"/>
      <c r="L191" s="375" t="s">
        <v>247</v>
      </c>
      <c r="M191" s="332"/>
      <c r="N191" s="375" t="s">
        <v>254</v>
      </c>
      <c r="O191" s="332"/>
      <c r="P191" s="375" t="s">
        <v>247</v>
      </c>
      <c r="Q191" s="332"/>
      <c r="R191" s="375" t="s">
        <v>254</v>
      </c>
      <c r="S191" s="758" t="str">
        <f t="shared" ref="S191" si="19">IF(SUM(J191:J195)=0,"",SUM(J191:J195))</f>
        <v/>
      </c>
      <c r="T191" s="759"/>
      <c r="U191" s="760"/>
    </row>
    <row r="192" spans="1:30" ht="24" customHeight="1" x14ac:dyDescent="0.15">
      <c r="B192" s="774"/>
      <c r="C192" s="777"/>
      <c r="D192" s="777"/>
      <c r="E192" s="777"/>
      <c r="F192" s="333"/>
      <c r="G192" s="781"/>
      <c r="H192" s="782"/>
      <c r="I192" s="333"/>
      <c r="J192" s="334"/>
      <c r="K192" s="335"/>
      <c r="L192" s="376" t="s">
        <v>247</v>
      </c>
      <c r="M192" s="335"/>
      <c r="N192" s="376" t="s">
        <v>254</v>
      </c>
      <c r="O192" s="335"/>
      <c r="P192" s="376" t="s">
        <v>247</v>
      </c>
      <c r="Q192" s="335"/>
      <c r="R192" s="376" t="s">
        <v>254</v>
      </c>
      <c r="S192" s="761"/>
      <c r="T192" s="762"/>
      <c r="U192" s="763"/>
    </row>
    <row r="193" spans="1:30" ht="24" customHeight="1" x14ac:dyDescent="0.15">
      <c r="B193" s="774"/>
      <c r="C193" s="777"/>
      <c r="D193" s="777"/>
      <c r="E193" s="777"/>
      <c r="F193" s="333"/>
      <c r="G193" s="781"/>
      <c r="H193" s="782"/>
      <c r="I193" s="333"/>
      <c r="J193" s="334"/>
      <c r="K193" s="335"/>
      <c r="L193" s="376" t="s">
        <v>247</v>
      </c>
      <c r="M193" s="335"/>
      <c r="N193" s="376" t="s">
        <v>254</v>
      </c>
      <c r="O193" s="335"/>
      <c r="P193" s="376" t="s">
        <v>247</v>
      </c>
      <c r="Q193" s="335"/>
      <c r="R193" s="376" t="s">
        <v>254</v>
      </c>
      <c r="S193" s="761"/>
      <c r="T193" s="762"/>
      <c r="U193" s="763"/>
    </row>
    <row r="194" spans="1:30" ht="24" customHeight="1" x14ac:dyDescent="0.15">
      <c r="B194" s="774"/>
      <c r="C194" s="777"/>
      <c r="D194" s="777"/>
      <c r="E194" s="777"/>
      <c r="F194" s="333"/>
      <c r="G194" s="781"/>
      <c r="H194" s="782"/>
      <c r="I194" s="333"/>
      <c r="J194" s="334"/>
      <c r="K194" s="335"/>
      <c r="L194" s="376" t="s">
        <v>247</v>
      </c>
      <c r="M194" s="335"/>
      <c r="N194" s="376" t="s">
        <v>254</v>
      </c>
      <c r="O194" s="335"/>
      <c r="P194" s="376" t="s">
        <v>247</v>
      </c>
      <c r="Q194" s="335"/>
      <c r="R194" s="376" t="s">
        <v>254</v>
      </c>
      <c r="S194" s="761"/>
      <c r="T194" s="762"/>
      <c r="U194" s="763"/>
    </row>
    <row r="195" spans="1:30" ht="24" customHeight="1" thickBot="1" x14ac:dyDescent="0.2">
      <c r="B195" s="775"/>
      <c r="C195" s="778"/>
      <c r="D195" s="778"/>
      <c r="E195" s="778"/>
      <c r="F195" s="341" t="s">
        <v>261</v>
      </c>
      <c r="G195" s="338"/>
      <c r="H195" s="783" t="s">
        <v>268</v>
      </c>
      <c r="I195" s="784"/>
      <c r="J195" s="339"/>
      <c r="K195" s="755"/>
      <c r="L195" s="756"/>
      <c r="M195" s="756"/>
      <c r="N195" s="756"/>
      <c r="O195" s="756"/>
      <c r="P195" s="756"/>
      <c r="Q195" s="756"/>
      <c r="R195" s="757"/>
      <c r="S195" s="764"/>
      <c r="T195" s="765"/>
      <c r="U195" s="766"/>
    </row>
    <row r="196" spans="1:30" ht="24" customHeight="1" x14ac:dyDescent="0.15">
      <c r="B196" s="773">
        <v>4</v>
      </c>
      <c r="C196" s="776"/>
      <c r="D196" s="776"/>
      <c r="E196" s="776"/>
      <c r="F196" s="330"/>
      <c r="G196" s="779"/>
      <c r="H196" s="780"/>
      <c r="I196" s="330"/>
      <c r="J196" s="331"/>
      <c r="K196" s="332"/>
      <c r="L196" s="375" t="s">
        <v>247</v>
      </c>
      <c r="M196" s="332"/>
      <c r="N196" s="375" t="s">
        <v>254</v>
      </c>
      <c r="O196" s="332"/>
      <c r="P196" s="375" t="s">
        <v>247</v>
      </c>
      <c r="Q196" s="332"/>
      <c r="R196" s="375" t="s">
        <v>254</v>
      </c>
      <c r="S196" s="758" t="str">
        <f t="shared" ref="S196" si="20">IF(SUM(J196:J200)=0,"",SUM(J196:J200))</f>
        <v/>
      </c>
      <c r="T196" s="759"/>
      <c r="U196" s="760"/>
    </row>
    <row r="197" spans="1:30" ht="24" customHeight="1" x14ac:dyDescent="0.15">
      <c r="B197" s="774"/>
      <c r="C197" s="777"/>
      <c r="D197" s="777"/>
      <c r="E197" s="777"/>
      <c r="F197" s="333"/>
      <c r="G197" s="781"/>
      <c r="H197" s="782"/>
      <c r="I197" s="333"/>
      <c r="J197" s="334"/>
      <c r="K197" s="335"/>
      <c r="L197" s="376" t="s">
        <v>247</v>
      </c>
      <c r="M197" s="335"/>
      <c r="N197" s="376" t="s">
        <v>254</v>
      </c>
      <c r="O197" s="335"/>
      <c r="P197" s="376" t="s">
        <v>247</v>
      </c>
      <c r="Q197" s="335"/>
      <c r="R197" s="376" t="s">
        <v>254</v>
      </c>
      <c r="S197" s="761"/>
      <c r="T197" s="762"/>
      <c r="U197" s="763"/>
    </row>
    <row r="198" spans="1:30" ht="24" customHeight="1" x14ac:dyDescent="0.15">
      <c r="B198" s="774"/>
      <c r="C198" s="777"/>
      <c r="D198" s="777"/>
      <c r="E198" s="777"/>
      <c r="F198" s="333"/>
      <c r="G198" s="781"/>
      <c r="H198" s="782"/>
      <c r="I198" s="333"/>
      <c r="J198" s="334"/>
      <c r="K198" s="335"/>
      <c r="L198" s="376" t="s">
        <v>247</v>
      </c>
      <c r="M198" s="335"/>
      <c r="N198" s="376" t="s">
        <v>254</v>
      </c>
      <c r="O198" s="335"/>
      <c r="P198" s="376" t="s">
        <v>247</v>
      </c>
      <c r="Q198" s="335"/>
      <c r="R198" s="376" t="s">
        <v>254</v>
      </c>
      <c r="S198" s="761"/>
      <c r="T198" s="762"/>
      <c r="U198" s="763"/>
    </row>
    <row r="199" spans="1:30" ht="24" customHeight="1" x14ac:dyDescent="0.15">
      <c r="B199" s="774"/>
      <c r="C199" s="777"/>
      <c r="D199" s="777"/>
      <c r="E199" s="777"/>
      <c r="F199" s="333"/>
      <c r="G199" s="781"/>
      <c r="H199" s="782"/>
      <c r="I199" s="333"/>
      <c r="J199" s="334"/>
      <c r="K199" s="335"/>
      <c r="L199" s="376" t="s">
        <v>247</v>
      </c>
      <c r="M199" s="335"/>
      <c r="N199" s="376" t="s">
        <v>254</v>
      </c>
      <c r="O199" s="335"/>
      <c r="P199" s="376" t="s">
        <v>247</v>
      </c>
      <c r="Q199" s="335"/>
      <c r="R199" s="376" t="s">
        <v>254</v>
      </c>
      <c r="S199" s="761"/>
      <c r="T199" s="762"/>
      <c r="U199" s="763"/>
    </row>
    <row r="200" spans="1:30" ht="24" customHeight="1" thickBot="1" x14ac:dyDescent="0.2">
      <c r="B200" s="775"/>
      <c r="C200" s="778"/>
      <c r="D200" s="778"/>
      <c r="E200" s="778"/>
      <c r="F200" s="341" t="s">
        <v>261</v>
      </c>
      <c r="G200" s="338"/>
      <c r="H200" s="783" t="s">
        <v>268</v>
      </c>
      <c r="I200" s="784"/>
      <c r="J200" s="339"/>
      <c r="K200" s="755"/>
      <c r="L200" s="756"/>
      <c r="M200" s="756"/>
      <c r="N200" s="756"/>
      <c r="O200" s="756"/>
      <c r="P200" s="756"/>
      <c r="Q200" s="756"/>
      <c r="R200" s="757"/>
      <c r="S200" s="764"/>
      <c r="T200" s="765"/>
      <c r="U200" s="766"/>
    </row>
    <row r="201" spans="1:30" ht="24" customHeight="1" x14ac:dyDescent="0.15">
      <c r="B201" s="96" t="s">
        <v>123</v>
      </c>
      <c r="C201" s="86"/>
      <c r="D201" s="94"/>
      <c r="E201" s="94"/>
      <c r="F201" s="95"/>
      <c r="G201" s="94"/>
      <c r="H201" s="94"/>
    </row>
    <row r="202" spans="1:30" ht="16.5" customHeight="1" x14ac:dyDescent="0.15">
      <c r="B202" s="97" t="s">
        <v>297</v>
      </c>
      <c r="C202" s="86"/>
      <c r="D202" s="108"/>
      <c r="E202" s="90"/>
      <c r="F202" s="93"/>
      <c r="G202" s="93"/>
      <c r="H202" s="93"/>
    </row>
    <row r="203" spans="1:30" ht="16.5" customHeight="1" x14ac:dyDescent="0.15">
      <c r="B203" s="93" t="s">
        <v>269</v>
      </c>
      <c r="C203" s="86"/>
      <c r="D203" s="108"/>
      <c r="E203" s="86"/>
      <c r="F203" s="86"/>
      <c r="G203" s="93"/>
      <c r="H203" s="93"/>
    </row>
    <row r="204" spans="1:30" ht="16.5" customHeight="1" x14ac:dyDescent="0.15">
      <c r="B204" s="93"/>
      <c r="C204" s="86"/>
      <c r="D204" s="108"/>
      <c r="E204" s="90"/>
      <c r="F204" s="93"/>
      <c r="G204" s="93"/>
      <c r="H204" s="93"/>
    </row>
    <row r="205" spans="1:30" s="86" customFormat="1" ht="20.25" customHeight="1" x14ac:dyDescent="0.15">
      <c r="A205" s="108"/>
      <c r="B205" s="108"/>
      <c r="C205" s="86" t="s">
        <v>115</v>
      </c>
      <c r="G205" s="87"/>
      <c r="H205" s="87"/>
      <c r="I205" s="108"/>
      <c r="J205" s="108"/>
      <c r="K205" s="108"/>
      <c r="L205" s="108"/>
      <c r="M205" s="108"/>
      <c r="N205" s="108"/>
      <c r="O205" s="108"/>
      <c r="P205" s="108"/>
      <c r="Q205" s="108"/>
      <c r="R205" s="108"/>
      <c r="S205" s="108"/>
      <c r="T205" s="162" t="s">
        <v>270</v>
      </c>
      <c r="U205" s="222" t="str">
        <f>IF(SUM(S181:U200)=0,"",U176+1)</f>
        <v/>
      </c>
      <c r="W205" s="108"/>
      <c r="X205" s="108"/>
      <c r="Y205" s="108"/>
      <c r="Z205" s="299"/>
      <c r="AA205" s="299"/>
      <c r="AB205" s="299"/>
      <c r="AC205" s="299"/>
      <c r="AD205" s="299"/>
    </row>
    <row r="206" spans="1:30" s="86" customFormat="1" ht="27.75" x14ac:dyDescent="0.15">
      <c r="A206" s="108"/>
      <c r="B206" s="753" t="s">
        <v>116</v>
      </c>
      <c r="C206" s="753"/>
      <c r="D206" s="753"/>
      <c r="E206" s="753"/>
      <c r="F206" s="753"/>
      <c r="G206" s="753"/>
      <c r="H206" s="753"/>
      <c r="I206" s="753"/>
      <c r="J206" s="754" t="s">
        <v>430</v>
      </c>
      <c r="K206" s="754"/>
      <c r="L206" s="754"/>
      <c r="M206" s="754"/>
      <c r="N206" s="754"/>
      <c r="O206" s="754"/>
      <c r="P206" s="754"/>
      <c r="Q206" s="754"/>
      <c r="R206" s="754"/>
      <c r="S206" s="754"/>
      <c r="T206" s="754"/>
      <c r="U206" s="754"/>
      <c r="W206" s="108"/>
      <c r="X206" s="108"/>
      <c r="Y206" s="108"/>
      <c r="Z206" s="299"/>
      <c r="AA206" s="299"/>
      <c r="AB206" s="299"/>
      <c r="AC206" s="299"/>
      <c r="AD206" s="299"/>
    </row>
    <row r="207" spans="1:30" ht="21.75" thickBot="1" x14ac:dyDescent="0.2">
      <c r="D207" s="221" t="s">
        <v>257</v>
      </c>
      <c r="E207" s="785"/>
      <c r="F207" s="785"/>
      <c r="G207" s="89" t="s">
        <v>258</v>
      </c>
      <c r="H207" s="88"/>
      <c r="L207" s="217" t="s">
        <v>260</v>
      </c>
      <c r="M207" s="342"/>
      <c r="N207" s="93" t="s">
        <v>247</v>
      </c>
      <c r="O207" s="342"/>
      <c r="P207" s="93" t="s">
        <v>254</v>
      </c>
      <c r="Q207" s="93" t="s">
        <v>218</v>
      </c>
      <c r="R207" s="342"/>
      <c r="S207" s="93" t="s">
        <v>247</v>
      </c>
      <c r="T207" s="342"/>
      <c r="U207" s="93" t="s">
        <v>259</v>
      </c>
    </row>
    <row r="208" spans="1:30" ht="18" customHeight="1" x14ac:dyDescent="0.15">
      <c r="B208" s="773" t="s">
        <v>256</v>
      </c>
      <c r="C208" s="786" t="s">
        <v>253</v>
      </c>
      <c r="D208" s="218" t="s">
        <v>266</v>
      </c>
      <c r="E208" s="218" t="s">
        <v>251</v>
      </c>
      <c r="F208" s="788" t="s">
        <v>117</v>
      </c>
      <c r="G208" s="706" t="s">
        <v>118</v>
      </c>
      <c r="H208" s="707"/>
      <c r="I208" s="91" t="s">
        <v>119</v>
      </c>
      <c r="J208" s="91" t="s">
        <v>264</v>
      </c>
      <c r="K208" s="706" t="s">
        <v>120</v>
      </c>
      <c r="L208" s="767"/>
      <c r="M208" s="767"/>
      <c r="N208" s="707"/>
      <c r="O208" s="706" t="s">
        <v>255</v>
      </c>
      <c r="P208" s="767"/>
      <c r="Q208" s="767"/>
      <c r="R208" s="707"/>
      <c r="S208" s="706" t="s">
        <v>262</v>
      </c>
      <c r="T208" s="767"/>
      <c r="U208" s="768"/>
    </row>
    <row r="209" spans="2:21" ht="18" customHeight="1" thickBot="1" x14ac:dyDescent="0.2">
      <c r="B209" s="775"/>
      <c r="C209" s="787"/>
      <c r="D209" s="219" t="s">
        <v>250</v>
      </c>
      <c r="E209" s="219" t="s">
        <v>252</v>
      </c>
      <c r="F209" s="789"/>
      <c r="G209" s="769"/>
      <c r="H209" s="771"/>
      <c r="I209" s="92" t="s">
        <v>121</v>
      </c>
      <c r="J209" s="92" t="s">
        <v>265</v>
      </c>
      <c r="K209" s="769"/>
      <c r="L209" s="770"/>
      <c r="M209" s="770"/>
      <c r="N209" s="771"/>
      <c r="O209" s="769"/>
      <c r="P209" s="770"/>
      <c r="Q209" s="770"/>
      <c r="R209" s="771"/>
      <c r="S209" s="769" t="s">
        <v>263</v>
      </c>
      <c r="T209" s="770"/>
      <c r="U209" s="772"/>
    </row>
    <row r="210" spans="2:21" ht="24" customHeight="1" x14ac:dyDescent="0.15">
      <c r="B210" s="773">
        <v>1</v>
      </c>
      <c r="C210" s="776"/>
      <c r="D210" s="776"/>
      <c r="E210" s="776"/>
      <c r="F210" s="330"/>
      <c r="G210" s="779"/>
      <c r="H210" s="780"/>
      <c r="I210" s="330"/>
      <c r="J210" s="331"/>
      <c r="K210" s="332"/>
      <c r="L210" s="375" t="s">
        <v>247</v>
      </c>
      <c r="M210" s="332"/>
      <c r="N210" s="375" t="s">
        <v>254</v>
      </c>
      <c r="O210" s="332"/>
      <c r="P210" s="375" t="s">
        <v>247</v>
      </c>
      <c r="Q210" s="332"/>
      <c r="R210" s="375" t="s">
        <v>254</v>
      </c>
      <c r="S210" s="758" t="str">
        <f>IF(SUM(J210:J214)=0,"",SUM(J210:J214))</f>
        <v/>
      </c>
      <c r="T210" s="759"/>
      <c r="U210" s="760"/>
    </row>
    <row r="211" spans="2:21" ht="24" customHeight="1" x14ac:dyDescent="0.15">
      <c r="B211" s="774"/>
      <c r="C211" s="777"/>
      <c r="D211" s="777"/>
      <c r="E211" s="777"/>
      <c r="F211" s="333"/>
      <c r="G211" s="781"/>
      <c r="H211" s="782"/>
      <c r="I211" s="333"/>
      <c r="J211" s="334"/>
      <c r="K211" s="335"/>
      <c r="L211" s="376" t="s">
        <v>247</v>
      </c>
      <c r="M211" s="335"/>
      <c r="N211" s="376" t="s">
        <v>254</v>
      </c>
      <c r="O211" s="335"/>
      <c r="P211" s="376" t="s">
        <v>247</v>
      </c>
      <c r="Q211" s="335"/>
      <c r="R211" s="376" t="s">
        <v>254</v>
      </c>
      <c r="S211" s="761"/>
      <c r="T211" s="762"/>
      <c r="U211" s="763"/>
    </row>
    <row r="212" spans="2:21" ht="23.25" customHeight="1" x14ac:dyDescent="0.15">
      <c r="B212" s="774"/>
      <c r="C212" s="777"/>
      <c r="D212" s="777"/>
      <c r="E212" s="777"/>
      <c r="F212" s="333"/>
      <c r="G212" s="781"/>
      <c r="H212" s="782"/>
      <c r="I212" s="333"/>
      <c r="J212" s="334"/>
      <c r="K212" s="335"/>
      <c r="L212" s="376" t="s">
        <v>247</v>
      </c>
      <c r="M212" s="335"/>
      <c r="N212" s="376" t="s">
        <v>254</v>
      </c>
      <c r="O212" s="335"/>
      <c r="P212" s="376" t="s">
        <v>247</v>
      </c>
      <c r="Q212" s="335"/>
      <c r="R212" s="376" t="s">
        <v>254</v>
      </c>
      <c r="S212" s="761"/>
      <c r="T212" s="762"/>
      <c r="U212" s="763"/>
    </row>
    <row r="213" spans="2:21" ht="24" customHeight="1" x14ac:dyDescent="0.15">
      <c r="B213" s="774"/>
      <c r="C213" s="777"/>
      <c r="D213" s="777"/>
      <c r="E213" s="777"/>
      <c r="F213" s="333"/>
      <c r="G213" s="781"/>
      <c r="H213" s="782"/>
      <c r="I213" s="333"/>
      <c r="J213" s="334"/>
      <c r="K213" s="335"/>
      <c r="L213" s="376" t="s">
        <v>247</v>
      </c>
      <c r="M213" s="335"/>
      <c r="N213" s="376" t="s">
        <v>254</v>
      </c>
      <c r="O213" s="335"/>
      <c r="P213" s="376" t="s">
        <v>247</v>
      </c>
      <c r="Q213" s="335"/>
      <c r="R213" s="376" t="s">
        <v>254</v>
      </c>
      <c r="S213" s="761"/>
      <c r="T213" s="762"/>
      <c r="U213" s="763"/>
    </row>
    <row r="214" spans="2:21" ht="24" customHeight="1" thickBot="1" x14ac:dyDescent="0.2">
      <c r="B214" s="775"/>
      <c r="C214" s="778"/>
      <c r="D214" s="778"/>
      <c r="E214" s="778"/>
      <c r="F214" s="341" t="s">
        <v>261</v>
      </c>
      <c r="G214" s="338"/>
      <c r="H214" s="783" t="s">
        <v>268</v>
      </c>
      <c r="I214" s="784"/>
      <c r="J214" s="339"/>
      <c r="K214" s="755"/>
      <c r="L214" s="756"/>
      <c r="M214" s="756"/>
      <c r="N214" s="756"/>
      <c r="O214" s="756"/>
      <c r="P214" s="756"/>
      <c r="Q214" s="756"/>
      <c r="R214" s="757"/>
      <c r="S214" s="764"/>
      <c r="T214" s="765"/>
      <c r="U214" s="766"/>
    </row>
    <row r="215" spans="2:21" ht="24" customHeight="1" x14ac:dyDescent="0.15">
      <c r="B215" s="773">
        <v>2</v>
      </c>
      <c r="C215" s="776"/>
      <c r="D215" s="776"/>
      <c r="E215" s="776"/>
      <c r="F215" s="330"/>
      <c r="G215" s="779"/>
      <c r="H215" s="780"/>
      <c r="I215" s="330"/>
      <c r="J215" s="331"/>
      <c r="K215" s="332"/>
      <c r="L215" s="375" t="s">
        <v>247</v>
      </c>
      <c r="M215" s="332"/>
      <c r="N215" s="375" t="s">
        <v>254</v>
      </c>
      <c r="O215" s="332"/>
      <c r="P215" s="375" t="s">
        <v>247</v>
      </c>
      <c r="Q215" s="332"/>
      <c r="R215" s="375" t="s">
        <v>254</v>
      </c>
      <c r="S215" s="758" t="str">
        <f t="shared" ref="S215" si="21">IF(SUM(J215:J219)=0,"",SUM(J215:J219))</f>
        <v/>
      </c>
      <c r="T215" s="759"/>
      <c r="U215" s="760"/>
    </row>
    <row r="216" spans="2:21" ht="24" customHeight="1" x14ac:dyDescent="0.15">
      <c r="B216" s="774"/>
      <c r="C216" s="777"/>
      <c r="D216" s="777"/>
      <c r="E216" s="777"/>
      <c r="F216" s="333"/>
      <c r="G216" s="781"/>
      <c r="H216" s="782"/>
      <c r="I216" s="333"/>
      <c r="J216" s="334"/>
      <c r="K216" s="335"/>
      <c r="L216" s="376" t="s">
        <v>247</v>
      </c>
      <c r="M216" s="335"/>
      <c r="N216" s="376" t="s">
        <v>254</v>
      </c>
      <c r="O216" s="335"/>
      <c r="P216" s="376" t="s">
        <v>247</v>
      </c>
      <c r="Q216" s="335"/>
      <c r="R216" s="376" t="s">
        <v>254</v>
      </c>
      <c r="S216" s="761"/>
      <c r="T216" s="762"/>
      <c r="U216" s="763"/>
    </row>
    <row r="217" spans="2:21" ht="24" customHeight="1" x14ac:dyDescent="0.15">
      <c r="B217" s="774"/>
      <c r="C217" s="777"/>
      <c r="D217" s="777"/>
      <c r="E217" s="777"/>
      <c r="F217" s="333"/>
      <c r="G217" s="781"/>
      <c r="H217" s="782"/>
      <c r="I217" s="333"/>
      <c r="J217" s="334"/>
      <c r="K217" s="335"/>
      <c r="L217" s="376" t="s">
        <v>247</v>
      </c>
      <c r="M217" s="335"/>
      <c r="N217" s="376" t="s">
        <v>254</v>
      </c>
      <c r="O217" s="335"/>
      <c r="P217" s="376" t="s">
        <v>247</v>
      </c>
      <c r="Q217" s="335"/>
      <c r="R217" s="376" t="s">
        <v>254</v>
      </c>
      <c r="S217" s="761"/>
      <c r="T217" s="762"/>
      <c r="U217" s="763"/>
    </row>
    <row r="218" spans="2:21" ht="24" customHeight="1" x14ac:dyDescent="0.15">
      <c r="B218" s="774"/>
      <c r="C218" s="777"/>
      <c r="D218" s="777"/>
      <c r="E218" s="777"/>
      <c r="F218" s="333"/>
      <c r="G218" s="781"/>
      <c r="H218" s="782"/>
      <c r="I218" s="333"/>
      <c r="J218" s="334"/>
      <c r="K218" s="335"/>
      <c r="L218" s="376" t="s">
        <v>247</v>
      </c>
      <c r="M218" s="335"/>
      <c r="N218" s="376" t="s">
        <v>254</v>
      </c>
      <c r="O218" s="335"/>
      <c r="P218" s="376" t="s">
        <v>247</v>
      </c>
      <c r="Q218" s="335"/>
      <c r="R218" s="376" t="s">
        <v>254</v>
      </c>
      <c r="S218" s="761"/>
      <c r="T218" s="762"/>
      <c r="U218" s="763"/>
    </row>
    <row r="219" spans="2:21" ht="24" customHeight="1" thickBot="1" x14ac:dyDescent="0.2">
      <c r="B219" s="775"/>
      <c r="C219" s="778"/>
      <c r="D219" s="778"/>
      <c r="E219" s="778"/>
      <c r="F219" s="341" t="s">
        <v>261</v>
      </c>
      <c r="G219" s="338"/>
      <c r="H219" s="783" t="s">
        <v>268</v>
      </c>
      <c r="I219" s="784"/>
      <c r="J219" s="339"/>
      <c r="K219" s="755"/>
      <c r="L219" s="756"/>
      <c r="M219" s="756"/>
      <c r="N219" s="756"/>
      <c r="O219" s="756"/>
      <c r="P219" s="756"/>
      <c r="Q219" s="756"/>
      <c r="R219" s="757"/>
      <c r="S219" s="764"/>
      <c r="T219" s="765"/>
      <c r="U219" s="766"/>
    </row>
    <row r="220" spans="2:21" ht="24" customHeight="1" x14ac:dyDescent="0.15">
      <c r="B220" s="773">
        <v>3</v>
      </c>
      <c r="C220" s="776"/>
      <c r="D220" s="776"/>
      <c r="E220" s="776"/>
      <c r="F220" s="330"/>
      <c r="G220" s="779"/>
      <c r="H220" s="780"/>
      <c r="I220" s="330"/>
      <c r="J220" s="331"/>
      <c r="K220" s="332"/>
      <c r="L220" s="375" t="s">
        <v>247</v>
      </c>
      <c r="M220" s="332"/>
      <c r="N220" s="375" t="s">
        <v>254</v>
      </c>
      <c r="O220" s="332"/>
      <c r="P220" s="375" t="s">
        <v>247</v>
      </c>
      <c r="Q220" s="332"/>
      <c r="R220" s="375" t="s">
        <v>254</v>
      </c>
      <c r="S220" s="758" t="str">
        <f t="shared" ref="S220" si="22">IF(SUM(J220:J224)=0,"",SUM(J220:J224))</f>
        <v/>
      </c>
      <c r="T220" s="759"/>
      <c r="U220" s="760"/>
    </row>
    <row r="221" spans="2:21" ht="24" customHeight="1" x14ac:dyDescent="0.15">
      <c r="B221" s="774"/>
      <c r="C221" s="777"/>
      <c r="D221" s="777"/>
      <c r="E221" s="777"/>
      <c r="F221" s="333"/>
      <c r="G221" s="781"/>
      <c r="H221" s="782"/>
      <c r="I221" s="333"/>
      <c r="J221" s="334"/>
      <c r="K221" s="335"/>
      <c r="L221" s="376" t="s">
        <v>247</v>
      </c>
      <c r="M221" s="335"/>
      <c r="N221" s="376" t="s">
        <v>254</v>
      </c>
      <c r="O221" s="335"/>
      <c r="P221" s="376" t="s">
        <v>247</v>
      </c>
      <c r="Q221" s="335"/>
      <c r="R221" s="376" t="s">
        <v>254</v>
      </c>
      <c r="S221" s="761"/>
      <c r="T221" s="762"/>
      <c r="U221" s="763"/>
    </row>
    <row r="222" spans="2:21" ht="24" customHeight="1" x14ac:dyDescent="0.15">
      <c r="B222" s="774"/>
      <c r="C222" s="777"/>
      <c r="D222" s="777"/>
      <c r="E222" s="777"/>
      <c r="F222" s="333"/>
      <c r="G222" s="781"/>
      <c r="H222" s="782"/>
      <c r="I222" s="333"/>
      <c r="J222" s="334"/>
      <c r="K222" s="335"/>
      <c r="L222" s="376" t="s">
        <v>247</v>
      </c>
      <c r="M222" s="335"/>
      <c r="N222" s="376" t="s">
        <v>254</v>
      </c>
      <c r="O222" s="335"/>
      <c r="P222" s="376" t="s">
        <v>247</v>
      </c>
      <c r="Q222" s="335"/>
      <c r="R222" s="376" t="s">
        <v>254</v>
      </c>
      <c r="S222" s="761"/>
      <c r="T222" s="762"/>
      <c r="U222" s="763"/>
    </row>
    <row r="223" spans="2:21" ht="24" customHeight="1" x14ac:dyDescent="0.15">
      <c r="B223" s="774"/>
      <c r="C223" s="777"/>
      <c r="D223" s="777"/>
      <c r="E223" s="777"/>
      <c r="F223" s="333"/>
      <c r="G223" s="781"/>
      <c r="H223" s="782"/>
      <c r="I223" s="333"/>
      <c r="J223" s="334"/>
      <c r="K223" s="335"/>
      <c r="L223" s="376" t="s">
        <v>247</v>
      </c>
      <c r="M223" s="335"/>
      <c r="N223" s="376" t="s">
        <v>254</v>
      </c>
      <c r="O223" s="335"/>
      <c r="P223" s="376" t="s">
        <v>247</v>
      </c>
      <c r="Q223" s="335"/>
      <c r="R223" s="376" t="s">
        <v>254</v>
      </c>
      <c r="S223" s="761"/>
      <c r="T223" s="762"/>
      <c r="U223" s="763"/>
    </row>
    <row r="224" spans="2:21" ht="24" customHeight="1" thickBot="1" x14ac:dyDescent="0.2">
      <c r="B224" s="775"/>
      <c r="C224" s="778"/>
      <c r="D224" s="778"/>
      <c r="E224" s="778"/>
      <c r="F224" s="341" t="s">
        <v>261</v>
      </c>
      <c r="G224" s="338"/>
      <c r="H224" s="783" t="s">
        <v>268</v>
      </c>
      <c r="I224" s="784"/>
      <c r="J224" s="339"/>
      <c r="K224" s="755"/>
      <c r="L224" s="756"/>
      <c r="M224" s="756"/>
      <c r="N224" s="756"/>
      <c r="O224" s="756"/>
      <c r="P224" s="756"/>
      <c r="Q224" s="756"/>
      <c r="R224" s="757"/>
      <c r="S224" s="764"/>
      <c r="T224" s="765"/>
      <c r="U224" s="766"/>
    </row>
    <row r="225" spans="2:21" ht="24" customHeight="1" x14ac:dyDescent="0.15">
      <c r="B225" s="773">
        <v>4</v>
      </c>
      <c r="C225" s="776"/>
      <c r="D225" s="776"/>
      <c r="E225" s="776"/>
      <c r="F225" s="330"/>
      <c r="G225" s="779"/>
      <c r="H225" s="780"/>
      <c r="I225" s="330"/>
      <c r="J225" s="331"/>
      <c r="K225" s="332"/>
      <c r="L225" s="375" t="s">
        <v>247</v>
      </c>
      <c r="M225" s="332"/>
      <c r="N225" s="375" t="s">
        <v>254</v>
      </c>
      <c r="O225" s="332"/>
      <c r="P225" s="375" t="s">
        <v>247</v>
      </c>
      <c r="Q225" s="332"/>
      <c r="R225" s="375" t="s">
        <v>254</v>
      </c>
      <c r="S225" s="758" t="str">
        <f t="shared" ref="S225" si="23">IF(SUM(J225:J229)=0,"",SUM(J225:J229))</f>
        <v/>
      </c>
      <c r="T225" s="759"/>
      <c r="U225" s="760"/>
    </row>
    <row r="226" spans="2:21" ht="24" customHeight="1" x14ac:dyDescent="0.15">
      <c r="B226" s="774"/>
      <c r="C226" s="777"/>
      <c r="D226" s="777"/>
      <c r="E226" s="777"/>
      <c r="F226" s="333"/>
      <c r="G226" s="781"/>
      <c r="H226" s="782"/>
      <c r="I226" s="333"/>
      <c r="J226" s="334"/>
      <c r="K226" s="335"/>
      <c r="L226" s="376" t="s">
        <v>247</v>
      </c>
      <c r="M226" s="335"/>
      <c r="N226" s="376" t="s">
        <v>254</v>
      </c>
      <c r="O226" s="335"/>
      <c r="P226" s="376" t="s">
        <v>247</v>
      </c>
      <c r="Q226" s="335"/>
      <c r="R226" s="376" t="s">
        <v>254</v>
      </c>
      <c r="S226" s="761"/>
      <c r="T226" s="762"/>
      <c r="U226" s="763"/>
    </row>
    <row r="227" spans="2:21" ht="24" customHeight="1" x14ac:dyDescent="0.15">
      <c r="B227" s="774"/>
      <c r="C227" s="777"/>
      <c r="D227" s="777"/>
      <c r="E227" s="777"/>
      <c r="F227" s="333"/>
      <c r="G227" s="781"/>
      <c r="H227" s="782"/>
      <c r="I227" s="333"/>
      <c r="J227" s="334"/>
      <c r="K227" s="335"/>
      <c r="L227" s="376" t="s">
        <v>247</v>
      </c>
      <c r="M227" s="335"/>
      <c r="N227" s="376" t="s">
        <v>254</v>
      </c>
      <c r="O227" s="335"/>
      <c r="P227" s="376" t="s">
        <v>247</v>
      </c>
      <c r="Q227" s="335"/>
      <c r="R227" s="376" t="s">
        <v>254</v>
      </c>
      <c r="S227" s="761"/>
      <c r="T227" s="762"/>
      <c r="U227" s="763"/>
    </row>
    <row r="228" spans="2:21" ht="24" customHeight="1" x14ac:dyDescent="0.15">
      <c r="B228" s="774"/>
      <c r="C228" s="777"/>
      <c r="D228" s="777"/>
      <c r="E228" s="777"/>
      <c r="F228" s="333"/>
      <c r="G228" s="781"/>
      <c r="H228" s="782"/>
      <c r="I228" s="333"/>
      <c r="J228" s="334"/>
      <c r="K228" s="335"/>
      <c r="L228" s="376" t="s">
        <v>247</v>
      </c>
      <c r="M228" s="335"/>
      <c r="N228" s="376" t="s">
        <v>254</v>
      </c>
      <c r="O228" s="335"/>
      <c r="P228" s="376" t="s">
        <v>247</v>
      </c>
      <c r="Q228" s="335"/>
      <c r="R228" s="376" t="s">
        <v>254</v>
      </c>
      <c r="S228" s="761"/>
      <c r="T228" s="762"/>
      <c r="U228" s="763"/>
    </row>
    <row r="229" spans="2:21" ht="24" customHeight="1" thickBot="1" x14ac:dyDescent="0.2">
      <c r="B229" s="775"/>
      <c r="C229" s="778"/>
      <c r="D229" s="778"/>
      <c r="E229" s="778"/>
      <c r="F229" s="341" t="s">
        <v>261</v>
      </c>
      <c r="G229" s="338"/>
      <c r="H229" s="783" t="s">
        <v>268</v>
      </c>
      <c r="I229" s="784"/>
      <c r="J229" s="339"/>
      <c r="K229" s="755"/>
      <c r="L229" s="756"/>
      <c r="M229" s="756"/>
      <c r="N229" s="756"/>
      <c r="O229" s="756"/>
      <c r="P229" s="756"/>
      <c r="Q229" s="756"/>
      <c r="R229" s="757"/>
      <c r="S229" s="764"/>
      <c r="T229" s="765"/>
      <c r="U229" s="766"/>
    </row>
    <row r="230" spans="2:21" ht="24" customHeight="1" x14ac:dyDescent="0.15">
      <c r="B230" s="96" t="s">
        <v>123</v>
      </c>
      <c r="C230" s="86"/>
      <c r="D230" s="94"/>
      <c r="E230" s="94"/>
      <c r="F230" s="95"/>
      <c r="G230" s="94"/>
      <c r="H230" s="94"/>
    </row>
    <row r="231" spans="2:21" ht="16.5" customHeight="1" x14ac:dyDescent="0.15">
      <c r="B231" s="97" t="s">
        <v>297</v>
      </c>
      <c r="C231" s="86"/>
      <c r="D231" s="108"/>
      <c r="E231" s="90"/>
      <c r="F231" s="93"/>
      <c r="G231" s="93"/>
      <c r="H231" s="93"/>
    </row>
    <row r="232" spans="2:21" ht="16.5" customHeight="1" x14ac:dyDescent="0.15">
      <c r="B232" s="93" t="s">
        <v>269</v>
      </c>
      <c r="C232" s="86"/>
      <c r="D232" s="108"/>
      <c r="E232" s="86"/>
      <c r="F232" s="86"/>
      <c r="G232" s="93"/>
      <c r="H232" s="93"/>
    </row>
    <row r="233" spans="2:21" ht="16.5" customHeight="1" x14ac:dyDescent="0.15">
      <c r="B233" s="93"/>
      <c r="C233" s="86"/>
      <c r="D233" s="108"/>
      <c r="E233" s="90"/>
      <c r="F233" s="93"/>
      <c r="G233" s="93"/>
      <c r="H233" s="93"/>
    </row>
  </sheetData>
  <sheetProtection password="CC25" sheet="1" selectLockedCells="1"/>
  <mergeCells count="456">
    <mergeCell ref="B3:I3"/>
    <mergeCell ref="J3:U3"/>
    <mergeCell ref="E4:F4"/>
    <mergeCell ref="B5:B6"/>
    <mergeCell ref="C5:C6"/>
    <mergeCell ref="F5:F6"/>
    <mergeCell ref="G5:H6"/>
    <mergeCell ref="K5:N5"/>
    <mergeCell ref="O5:R5"/>
    <mergeCell ref="S5:U5"/>
    <mergeCell ref="K6:N6"/>
    <mergeCell ref="O6:R6"/>
    <mergeCell ref="S6:U6"/>
    <mergeCell ref="B7:B11"/>
    <mergeCell ref="C7:C11"/>
    <mergeCell ref="D7:D11"/>
    <mergeCell ref="E7:E11"/>
    <mergeCell ref="G7:H7"/>
    <mergeCell ref="S7:U11"/>
    <mergeCell ref="G8:H8"/>
    <mergeCell ref="G9:H9"/>
    <mergeCell ref="G10:H10"/>
    <mergeCell ref="H11:I11"/>
    <mergeCell ref="K11:R11"/>
    <mergeCell ref="B12:B16"/>
    <mergeCell ref="C12:C16"/>
    <mergeCell ref="D12:D16"/>
    <mergeCell ref="E12:E16"/>
    <mergeCell ref="G12:H12"/>
    <mergeCell ref="S12:U16"/>
    <mergeCell ref="G13:H13"/>
    <mergeCell ref="G14:H14"/>
    <mergeCell ref="G15:H15"/>
    <mergeCell ref="H16:I16"/>
    <mergeCell ref="K16:R16"/>
    <mergeCell ref="S17:U21"/>
    <mergeCell ref="G18:H18"/>
    <mergeCell ref="G19:H19"/>
    <mergeCell ref="G20:H20"/>
    <mergeCell ref="H21:I21"/>
    <mergeCell ref="K21:R21"/>
    <mergeCell ref="B22:B26"/>
    <mergeCell ref="C22:C26"/>
    <mergeCell ref="D22:D26"/>
    <mergeCell ref="E22:E26"/>
    <mergeCell ref="G22:H22"/>
    <mergeCell ref="B17:B21"/>
    <mergeCell ref="C17:C21"/>
    <mergeCell ref="D17:D21"/>
    <mergeCell ref="E17:E21"/>
    <mergeCell ref="G17:H17"/>
    <mergeCell ref="S22:U26"/>
    <mergeCell ref="G23:H23"/>
    <mergeCell ref="G24:H24"/>
    <mergeCell ref="G25:H25"/>
    <mergeCell ref="H26:I26"/>
    <mergeCell ref="K26:R26"/>
    <mergeCell ref="B32:I32"/>
    <mergeCell ref="J32:U32"/>
    <mergeCell ref="E33:F33"/>
    <mergeCell ref="B34:B35"/>
    <mergeCell ref="C34:C35"/>
    <mergeCell ref="F34:F35"/>
    <mergeCell ref="G34:H35"/>
    <mergeCell ref="K34:N34"/>
    <mergeCell ref="O34:R34"/>
    <mergeCell ref="S34:U34"/>
    <mergeCell ref="K35:N35"/>
    <mergeCell ref="O35:R35"/>
    <mergeCell ref="S35:U35"/>
    <mergeCell ref="B36:B40"/>
    <mergeCell ref="C36:C40"/>
    <mergeCell ref="D36:D40"/>
    <mergeCell ref="E36:E40"/>
    <mergeCell ref="G36:H36"/>
    <mergeCell ref="S36:U40"/>
    <mergeCell ref="G37:H37"/>
    <mergeCell ref="G38:H38"/>
    <mergeCell ref="G39:H39"/>
    <mergeCell ref="H40:I40"/>
    <mergeCell ref="K40:R40"/>
    <mergeCell ref="B41:B45"/>
    <mergeCell ref="C41:C45"/>
    <mergeCell ref="D41:D45"/>
    <mergeCell ref="E41:E45"/>
    <mergeCell ref="G41:H41"/>
    <mergeCell ref="S41:U45"/>
    <mergeCell ref="G42:H42"/>
    <mergeCell ref="G43:H43"/>
    <mergeCell ref="G44:H44"/>
    <mergeCell ref="H45:I45"/>
    <mergeCell ref="K45:R45"/>
    <mergeCell ref="S46:U50"/>
    <mergeCell ref="G47:H47"/>
    <mergeCell ref="G48:H48"/>
    <mergeCell ref="G49:H49"/>
    <mergeCell ref="H50:I50"/>
    <mergeCell ref="K50:R50"/>
    <mergeCell ref="B51:B55"/>
    <mergeCell ref="C51:C55"/>
    <mergeCell ref="D51:D55"/>
    <mergeCell ref="E51:E55"/>
    <mergeCell ref="G51:H51"/>
    <mergeCell ref="B46:B50"/>
    <mergeCell ref="C46:C50"/>
    <mergeCell ref="D46:D50"/>
    <mergeCell ref="E46:E50"/>
    <mergeCell ref="G46:H46"/>
    <mergeCell ref="S51:U55"/>
    <mergeCell ref="G52:H52"/>
    <mergeCell ref="G53:H53"/>
    <mergeCell ref="G54:H54"/>
    <mergeCell ref="H55:I55"/>
    <mergeCell ref="K55:R55"/>
    <mergeCell ref="B61:I61"/>
    <mergeCell ref="J61:U61"/>
    <mergeCell ref="E62:F62"/>
    <mergeCell ref="B63:B64"/>
    <mergeCell ref="C63:C64"/>
    <mergeCell ref="F63:F64"/>
    <mergeCell ref="G63:H64"/>
    <mergeCell ref="K63:N63"/>
    <mergeCell ref="O63:R63"/>
    <mergeCell ref="S63:U63"/>
    <mergeCell ref="K64:N64"/>
    <mergeCell ref="O64:R64"/>
    <mergeCell ref="S64:U64"/>
    <mergeCell ref="B65:B69"/>
    <mergeCell ref="C65:C69"/>
    <mergeCell ref="D65:D69"/>
    <mergeCell ref="E65:E69"/>
    <mergeCell ref="G65:H65"/>
    <mergeCell ref="S65:U69"/>
    <mergeCell ref="G66:H66"/>
    <mergeCell ref="G67:H67"/>
    <mergeCell ref="G68:H68"/>
    <mergeCell ref="H69:I69"/>
    <mergeCell ref="K69:R69"/>
    <mergeCell ref="B70:B74"/>
    <mergeCell ref="C70:C74"/>
    <mergeCell ref="D70:D74"/>
    <mergeCell ref="E70:E74"/>
    <mergeCell ref="G70:H70"/>
    <mergeCell ref="S70:U74"/>
    <mergeCell ref="G71:H71"/>
    <mergeCell ref="G72:H72"/>
    <mergeCell ref="G73:H73"/>
    <mergeCell ref="H74:I74"/>
    <mergeCell ref="K74:R74"/>
    <mergeCell ref="S75:U79"/>
    <mergeCell ref="G76:H76"/>
    <mergeCell ref="G77:H77"/>
    <mergeCell ref="G78:H78"/>
    <mergeCell ref="H79:I79"/>
    <mergeCell ref="K79:R79"/>
    <mergeCell ref="B80:B84"/>
    <mergeCell ref="C80:C84"/>
    <mergeCell ref="D80:D84"/>
    <mergeCell ref="E80:E84"/>
    <mergeCell ref="G80:H80"/>
    <mergeCell ref="B75:B79"/>
    <mergeCell ref="C75:C79"/>
    <mergeCell ref="D75:D79"/>
    <mergeCell ref="E75:E79"/>
    <mergeCell ref="G75:H75"/>
    <mergeCell ref="S80:U84"/>
    <mergeCell ref="G81:H81"/>
    <mergeCell ref="G82:H82"/>
    <mergeCell ref="G83:H83"/>
    <mergeCell ref="H84:I84"/>
    <mergeCell ref="K84:R84"/>
    <mergeCell ref="B90:I90"/>
    <mergeCell ref="J90:U90"/>
    <mergeCell ref="E91:F91"/>
    <mergeCell ref="B92:B93"/>
    <mergeCell ref="C92:C93"/>
    <mergeCell ref="F92:F93"/>
    <mergeCell ref="G92:H93"/>
    <mergeCell ref="K92:N92"/>
    <mergeCell ref="O92:R92"/>
    <mergeCell ref="S92:U92"/>
    <mergeCell ref="K93:N93"/>
    <mergeCell ref="O93:R93"/>
    <mergeCell ref="S93:U93"/>
    <mergeCell ref="B94:B98"/>
    <mergeCell ref="C94:C98"/>
    <mergeCell ref="D94:D98"/>
    <mergeCell ref="E94:E98"/>
    <mergeCell ref="G94:H94"/>
    <mergeCell ref="S94:U98"/>
    <mergeCell ref="G95:H95"/>
    <mergeCell ref="G96:H96"/>
    <mergeCell ref="G97:H97"/>
    <mergeCell ref="H98:I98"/>
    <mergeCell ref="K98:R98"/>
    <mergeCell ref="B99:B103"/>
    <mergeCell ref="C99:C103"/>
    <mergeCell ref="D99:D103"/>
    <mergeCell ref="E99:E103"/>
    <mergeCell ref="G99:H99"/>
    <mergeCell ref="S99:U103"/>
    <mergeCell ref="G100:H100"/>
    <mergeCell ref="G101:H101"/>
    <mergeCell ref="G102:H102"/>
    <mergeCell ref="H103:I103"/>
    <mergeCell ref="K103:R103"/>
    <mergeCell ref="S104:U108"/>
    <mergeCell ref="G105:H105"/>
    <mergeCell ref="G106:H106"/>
    <mergeCell ref="G107:H107"/>
    <mergeCell ref="H108:I108"/>
    <mergeCell ref="K108:R108"/>
    <mergeCell ref="B109:B113"/>
    <mergeCell ref="C109:C113"/>
    <mergeCell ref="D109:D113"/>
    <mergeCell ref="E109:E113"/>
    <mergeCell ref="G109:H109"/>
    <mergeCell ref="B104:B108"/>
    <mergeCell ref="C104:C108"/>
    <mergeCell ref="D104:D108"/>
    <mergeCell ref="E104:E108"/>
    <mergeCell ref="G104:H104"/>
    <mergeCell ref="S109:U113"/>
    <mergeCell ref="G110:H110"/>
    <mergeCell ref="G111:H111"/>
    <mergeCell ref="G112:H112"/>
    <mergeCell ref="H113:I113"/>
    <mergeCell ref="K113:R113"/>
    <mergeCell ref="B119:I119"/>
    <mergeCell ref="J119:U119"/>
    <mergeCell ref="E120:F120"/>
    <mergeCell ref="B121:B122"/>
    <mergeCell ref="C121:C122"/>
    <mergeCell ref="F121:F122"/>
    <mergeCell ref="G121:H122"/>
    <mergeCell ref="K121:N121"/>
    <mergeCell ref="O121:R121"/>
    <mergeCell ref="S121:U121"/>
    <mergeCell ref="K122:N122"/>
    <mergeCell ref="O122:R122"/>
    <mergeCell ref="S122:U122"/>
    <mergeCell ref="B123:B127"/>
    <mergeCell ref="C123:C127"/>
    <mergeCell ref="D123:D127"/>
    <mergeCell ref="E123:E127"/>
    <mergeCell ref="G123:H123"/>
    <mergeCell ref="S123:U127"/>
    <mergeCell ref="G124:H124"/>
    <mergeCell ref="G125:H125"/>
    <mergeCell ref="G126:H126"/>
    <mergeCell ref="H127:I127"/>
    <mergeCell ref="K127:R127"/>
    <mergeCell ref="B128:B132"/>
    <mergeCell ref="C128:C132"/>
    <mergeCell ref="D128:D132"/>
    <mergeCell ref="E128:E132"/>
    <mergeCell ref="G128:H128"/>
    <mergeCell ref="S128:U132"/>
    <mergeCell ref="G129:H129"/>
    <mergeCell ref="G130:H130"/>
    <mergeCell ref="G131:H131"/>
    <mergeCell ref="H132:I132"/>
    <mergeCell ref="K132:R132"/>
    <mergeCell ref="S133:U137"/>
    <mergeCell ref="G134:H134"/>
    <mergeCell ref="G135:H135"/>
    <mergeCell ref="G136:H136"/>
    <mergeCell ref="H137:I137"/>
    <mergeCell ref="K137:R137"/>
    <mergeCell ref="B138:B142"/>
    <mergeCell ref="C138:C142"/>
    <mergeCell ref="D138:D142"/>
    <mergeCell ref="E138:E142"/>
    <mergeCell ref="G138:H138"/>
    <mergeCell ref="B133:B137"/>
    <mergeCell ref="C133:C137"/>
    <mergeCell ref="D133:D137"/>
    <mergeCell ref="E133:E137"/>
    <mergeCell ref="G133:H133"/>
    <mergeCell ref="S138:U142"/>
    <mergeCell ref="G139:H139"/>
    <mergeCell ref="G140:H140"/>
    <mergeCell ref="G141:H141"/>
    <mergeCell ref="H142:I142"/>
    <mergeCell ref="K142:R142"/>
    <mergeCell ref="B148:I148"/>
    <mergeCell ref="J148:U148"/>
    <mergeCell ref="E149:F149"/>
    <mergeCell ref="B150:B151"/>
    <mergeCell ref="C150:C151"/>
    <mergeCell ref="F150:F151"/>
    <mergeCell ref="G150:H151"/>
    <mergeCell ref="K150:N150"/>
    <mergeCell ref="O150:R150"/>
    <mergeCell ref="S150:U150"/>
    <mergeCell ref="K151:N151"/>
    <mergeCell ref="O151:R151"/>
    <mergeCell ref="S151:U151"/>
    <mergeCell ref="B152:B156"/>
    <mergeCell ref="C152:C156"/>
    <mergeCell ref="D152:D156"/>
    <mergeCell ref="E152:E156"/>
    <mergeCell ref="G152:H152"/>
    <mergeCell ref="S152:U156"/>
    <mergeCell ref="G153:H153"/>
    <mergeCell ref="G154:H154"/>
    <mergeCell ref="G155:H155"/>
    <mergeCell ref="H156:I156"/>
    <mergeCell ref="K156:R156"/>
    <mergeCell ref="B157:B161"/>
    <mergeCell ref="C157:C161"/>
    <mergeCell ref="D157:D161"/>
    <mergeCell ref="E157:E161"/>
    <mergeCell ref="G157:H157"/>
    <mergeCell ref="S157:U161"/>
    <mergeCell ref="G158:H158"/>
    <mergeCell ref="G159:H159"/>
    <mergeCell ref="G160:H160"/>
    <mergeCell ref="H161:I161"/>
    <mergeCell ref="K161:R161"/>
    <mergeCell ref="S162:U166"/>
    <mergeCell ref="G163:H163"/>
    <mergeCell ref="G164:H164"/>
    <mergeCell ref="G165:H165"/>
    <mergeCell ref="H166:I166"/>
    <mergeCell ref="K166:R166"/>
    <mergeCell ref="B167:B171"/>
    <mergeCell ref="C167:C171"/>
    <mergeCell ref="D167:D171"/>
    <mergeCell ref="E167:E171"/>
    <mergeCell ref="G167:H167"/>
    <mergeCell ref="B162:B166"/>
    <mergeCell ref="C162:C166"/>
    <mergeCell ref="D162:D166"/>
    <mergeCell ref="E162:E166"/>
    <mergeCell ref="G162:H162"/>
    <mergeCell ref="S167:U171"/>
    <mergeCell ref="G168:H168"/>
    <mergeCell ref="G169:H169"/>
    <mergeCell ref="G170:H170"/>
    <mergeCell ref="H171:I171"/>
    <mergeCell ref="K171:R171"/>
    <mergeCell ref="B177:I177"/>
    <mergeCell ref="J177:U177"/>
    <mergeCell ref="E178:F178"/>
    <mergeCell ref="B179:B180"/>
    <mergeCell ref="C179:C180"/>
    <mergeCell ref="F179:F180"/>
    <mergeCell ref="G179:H180"/>
    <mergeCell ref="K179:N179"/>
    <mergeCell ref="O179:R179"/>
    <mergeCell ref="S179:U179"/>
    <mergeCell ref="K180:N180"/>
    <mergeCell ref="O180:R180"/>
    <mergeCell ref="S180:U180"/>
    <mergeCell ref="B181:B185"/>
    <mergeCell ref="C181:C185"/>
    <mergeCell ref="D181:D185"/>
    <mergeCell ref="E181:E185"/>
    <mergeCell ref="G181:H181"/>
    <mergeCell ref="S181:U185"/>
    <mergeCell ref="G182:H182"/>
    <mergeCell ref="G183:H183"/>
    <mergeCell ref="G184:H184"/>
    <mergeCell ref="H185:I185"/>
    <mergeCell ref="K185:R185"/>
    <mergeCell ref="B186:B190"/>
    <mergeCell ref="C186:C190"/>
    <mergeCell ref="D186:D190"/>
    <mergeCell ref="E186:E190"/>
    <mergeCell ref="G186:H186"/>
    <mergeCell ref="S186:U190"/>
    <mergeCell ref="G187:H187"/>
    <mergeCell ref="G188:H188"/>
    <mergeCell ref="G189:H189"/>
    <mergeCell ref="H190:I190"/>
    <mergeCell ref="K190:R190"/>
    <mergeCell ref="S191:U195"/>
    <mergeCell ref="G192:H192"/>
    <mergeCell ref="G193:H193"/>
    <mergeCell ref="G194:H194"/>
    <mergeCell ref="H195:I195"/>
    <mergeCell ref="K195:R195"/>
    <mergeCell ref="B196:B200"/>
    <mergeCell ref="C196:C200"/>
    <mergeCell ref="D196:D200"/>
    <mergeCell ref="E196:E200"/>
    <mergeCell ref="G196:H196"/>
    <mergeCell ref="B191:B195"/>
    <mergeCell ref="C191:C195"/>
    <mergeCell ref="D191:D195"/>
    <mergeCell ref="E191:E195"/>
    <mergeCell ref="G191:H191"/>
    <mergeCell ref="S196:U200"/>
    <mergeCell ref="G197:H197"/>
    <mergeCell ref="G198:H198"/>
    <mergeCell ref="G199:H199"/>
    <mergeCell ref="H200:I200"/>
    <mergeCell ref="K200:R200"/>
    <mergeCell ref="B206:I206"/>
    <mergeCell ref="J206:U206"/>
    <mergeCell ref="E207:F207"/>
    <mergeCell ref="B208:B209"/>
    <mergeCell ref="C208:C209"/>
    <mergeCell ref="F208:F209"/>
    <mergeCell ref="G208:H209"/>
    <mergeCell ref="K208:N208"/>
    <mergeCell ref="O208:R208"/>
    <mergeCell ref="S208:U208"/>
    <mergeCell ref="K209:N209"/>
    <mergeCell ref="O209:R209"/>
    <mergeCell ref="S209:U209"/>
    <mergeCell ref="B210:B214"/>
    <mergeCell ref="C210:C214"/>
    <mergeCell ref="D210:D214"/>
    <mergeCell ref="E210:E214"/>
    <mergeCell ref="G210:H210"/>
    <mergeCell ref="S210:U214"/>
    <mergeCell ref="G211:H211"/>
    <mergeCell ref="G212:H212"/>
    <mergeCell ref="G213:H213"/>
    <mergeCell ref="H214:I214"/>
    <mergeCell ref="K214:R214"/>
    <mergeCell ref="B215:B219"/>
    <mergeCell ref="C215:C219"/>
    <mergeCell ref="D215:D219"/>
    <mergeCell ref="E215:E219"/>
    <mergeCell ref="G215:H215"/>
    <mergeCell ref="S215:U219"/>
    <mergeCell ref="G216:H216"/>
    <mergeCell ref="G217:H217"/>
    <mergeCell ref="G218:H218"/>
    <mergeCell ref="H219:I219"/>
    <mergeCell ref="K219:R219"/>
    <mergeCell ref="S220:U224"/>
    <mergeCell ref="G221:H221"/>
    <mergeCell ref="G222:H222"/>
    <mergeCell ref="G223:H223"/>
    <mergeCell ref="H224:I224"/>
    <mergeCell ref="K224:R224"/>
    <mergeCell ref="B225:B229"/>
    <mergeCell ref="C225:C229"/>
    <mergeCell ref="D225:D229"/>
    <mergeCell ref="E225:E229"/>
    <mergeCell ref="G225:H225"/>
    <mergeCell ref="B220:B224"/>
    <mergeCell ref="C220:C224"/>
    <mergeCell ref="D220:D224"/>
    <mergeCell ref="E220:E224"/>
    <mergeCell ref="G220:H220"/>
    <mergeCell ref="S225:U229"/>
    <mergeCell ref="G226:H226"/>
    <mergeCell ref="G227:H227"/>
    <mergeCell ref="G228:H228"/>
    <mergeCell ref="H229:I229"/>
    <mergeCell ref="K229:R229"/>
  </mergeCells>
  <phoneticPr fontId="20"/>
  <conditionalFormatting sqref="A31:U59">
    <cfRule type="expression" dxfId="19" priority="7">
      <formula>SUM($S$7:$U$26)=0</formula>
    </cfRule>
  </conditionalFormatting>
  <conditionalFormatting sqref="A60:U88">
    <cfRule type="expression" dxfId="18" priority="6">
      <formula>SUM($S$36:$U$55)=0</formula>
    </cfRule>
  </conditionalFormatting>
  <conditionalFormatting sqref="A89:U117">
    <cfRule type="expression" dxfId="17" priority="5">
      <formula>SUM($S$65:$U$84)=0</formula>
    </cfRule>
  </conditionalFormatting>
  <conditionalFormatting sqref="A118:U146">
    <cfRule type="expression" dxfId="16" priority="4">
      <formula>SUM($S$94:$U$113)=0</formula>
    </cfRule>
  </conditionalFormatting>
  <conditionalFormatting sqref="A147:U175">
    <cfRule type="expression" dxfId="15" priority="3">
      <formula>SUM($S$123:$U$142)=0</formula>
    </cfRule>
  </conditionalFormatting>
  <conditionalFormatting sqref="A176:U204">
    <cfRule type="expression" dxfId="14" priority="2">
      <formula>SUM($S$152:$U$171)=0</formula>
    </cfRule>
  </conditionalFormatting>
  <conditionalFormatting sqref="A205:U233">
    <cfRule type="expression" dxfId="13" priority="1">
      <formula>SUM($S$181:$U$200)=0</formula>
    </cfRule>
  </conditionalFormatting>
  <conditionalFormatting sqref="A1:U30">
    <cfRule type="expression" dxfId="12" priority="8">
      <formula>$U$2=""</formula>
    </cfRule>
  </conditionalFormatting>
  <dataValidations count="4">
    <dataValidation type="list" allowBlank="1" showInputMessage="1" showErrorMessage="1" sqref="C36 C41 C46 C51 C65 C70 C75 C80 C94 C99 C104 C109 C123 C128 C133 C138 C152 C157 C162 C167 C181 C186 C191 C196 C210 C215 C220 C225 C7:C26" xr:uid="{00000000-0002-0000-0600-000000000000}">
      <formula1>$Y$2:$Y$30</formula1>
    </dataValidation>
    <dataValidation type="list" allowBlank="1" showInputMessage="1" showErrorMessage="1" sqref="E4:F4 E33:F33 E62:F62 E91:F91 E120:F120 E149:F149 E178:F178 E207:F207" xr:uid="{00000000-0002-0000-0600-000001000000}">
      <formula1>$X$2:$X$20</formula1>
    </dataValidation>
    <dataValidation type="list" allowBlank="1" showInputMessage="1" showErrorMessage="1" sqref="E7:E26 E210:E229 E181:E200 E152:E171 E123:E142 E94:E113 E65:E84 E36:E55" xr:uid="{00000000-0002-0000-0600-000002000000}">
      <formula1>$E$5:$E$6</formula1>
    </dataValidation>
    <dataValidation type="list" allowBlank="1" showInputMessage="1" showErrorMessage="1" sqref="D181:D200 D94:D113 D123:D142 D7:D26 D152:D171 D36:D55 D65:D84 D210:D229" xr:uid="{00000000-0002-0000-0600-000003000000}">
      <formula1>"公共,民間"</formula1>
    </dataValidation>
  </dataValidations>
  <pageMargins left="0.27559055118110237" right="0.31496062992125984" top="0.47244094488188981" bottom="0.23622047244094491" header="0.51181102362204722" footer="0.19685039370078741"/>
  <pageSetup paperSize="9" scale="88" orientation="landscape" r:id="rId1"/>
  <headerFooter alignWithMargins="0"/>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Z171"/>
  <sheetViews>
    <sheetView view="pageBreakPreview" zoomScale="85" zoomScaleNormal="100" zoomScaleSheetLayoutView="85" workbookViewId="0">
      <selection activeCell="C4" sqref="C4:D4"/>
    </sheetView>
  </sheetViews>
  <sheetFormatPr defaultRowHeight="36" customHeight="1" x14ac:dyDescent="0.15"/>
  <cols>
    <col min="1" max="1" width="8.875" style="98" customWidth="1"/>
    <col min="2" max="2" width="15.375" style="99" customWidth="1"/>
    <col min="3" max="3" width="5.375" style="99" bestFit="1" customWidth="1"/>
    <col min="4" max="4" width="14.375" style="98" customWidth="1"/>
    <col min="5" max="5" width="11.625" style="98" bestFit="1" customWidth="1"/>
    <col min="6" max="6" width="30.375" style="98" customWidth="1"/>
    <col min="7" max="7" width="3.625" style="98" customWidth="1"/>
    <col min="8" max="8" width="3.5" style="98" bestFit="1" customWidth="1"/>
    <col min="9" max="9" width="3.625" style="98" customWidth="1"/>
    <col min="10" max="10" width="3.5" style="98" bestFit="1" customWidth="1"/>
    <col min="11" max="16" width="4.125" style="86" customWidth="1"/>
    <col min="17" max="17" width="9" style="98"/>
    <col min="18" max="18" width="3.25" style="306" hidden="1" customWidth="1"/>
    <col min="19" max="20" width="12" style="306" hidden="1" customWidth="1"/>
    <col min="21" max="26" width="0" style="98" hidden="1" customWidth="1"/>
    <col min="27" max="16384" width="9" style="98"/>
  </cols>
  <sheetData>
    <row r="1" spans="1:26" ht="13.5" x14ac:dyDescent="0.15"/>
    <row r="2" spans="1:26" ht="18" customHeight="1" x14ac:dyDescent="0.15">
      <c r="A2" s="98" t="s">
        <v>124</v>
      </c>
      <c r="E2" s="98" t="s">
        <v>13</v>
      </c>
      <c r="F2" s="98" t="s">
        <v>122</v>
      </c>
      <c r="O2" s="162" t="s">
        <v>270</v>
      </c>
      <c r="P2" s="222">
        <v>1</v>
      </c>
      <c r="R2" s="306">
        <v>1</v>
      </c>
      <c r="S2" s="306" t="s">
        <v>144</v>
      </c>
      <c r="T2" s="108" t="s">
        <v>307</v>
      </c>
      <c r="U2" s="108" t="s">
        <v>136</v>
      </c>
      <c r="V2" s="108" t="s">
        <v>137</v>
      </c>
      <c r="W2" s="108" t="s">
        <v>298</v>
      </c>
      <c r="X2" s="108" t="s">
        <v>138</v>
      </c>
      <c r="Y2" s="108" t="s">
        <v>139</v>
      </c>
      <c r="Z2" s="108" t="s">
        <v>306</v>
      </c>
    </row>
    <row r="3" spans="1:26" ht="27.75" x14ac:dyDescent="0.15">
      <c r="A3" s="801" t="s">
        <v>125</v>
      </c>
      <c r="B3" s="801"/>
      <c r="C3" s="801"/>
      <c r="D3" s="801"/>
      <c r="E3" s="801"/>
      <c r="F3" s="801"/>
      <c r="G3" s="801"/>
      <c r="H3" s="801"/>
      <c r="I3" s="801"/>
      <c r="J3" s="801"/>
      <c r="K3" s="801"/>
      <c r="L3" s="801"/>
      <c r="M3" s="100"/>
      <c r="N3" s="100"/>
      <c r="O3" s="98"/>
      <c r="P3" s="98"/>
      <c r="R3" s="306">
        <v>2</v>
      </c>
      <c r="S3" s="306" t="s">
        <v>191</v>
      </c>
      <c r="T3" s="108">
        <f ca="1">OFFSET('様式1-4'!$C$4,R1*17,0,)</f>
        <v>0</v>
      </c>
      <c r="U3" s="108" t="str">
        <f ca="1">OFFSET('様式1-4'!K$17,$R1*17,0)</f>
        <v/>
      </c>
      <c r="V3" s="108" t="str">
        <f ca="1">OFFSET('様式1-4'!L$17,$R1*17,0)</f>
        <v/>
      </c>
      <c r="W3" s="108" t="str">
        <f ca="1">OFFSET('様式1-4'!M$17,$R1*17,0)</f>
        <v/>
      </c>
      <c r="X3" s="108" t="str">
        <f ca="1">OFFSET('様式1-4'!N$17,$R1*17,0)</f>
        <v/>
      </c>
      <c r="Y3" s="108" t="str">
        <f ca="1">OFFSET('様式1-4'!O$17,$R1*17,0)</f>
        <v/>
      </c>
      <c r="Z3" s="108" t="str">
        <f ca="1">OFFSET('様式1-4'!P$17,$R1*17,0)</f>
        <v/>
      </c>
    </row>
    <row r="4" spans="1:26" s="89" customFormat="1" ht="24.75" customHeight="1" thickBot="1" x14ac:dyDescent="0.2">
      <c r="A4" s="802" t="s">
        <v>299</v>
      </c>
      <c r="B4" s="802"/>
      <c r="C4" s="803"/>
      <c r="D4" s="803"/>
      <c r="E4" s="89" t="s">
        <v>126</v>
      </c>
      <c r="H4" s="233"/>
      <c r="I4" s="234" t="s">
        <v>304</v>
      </c>
      <c r="J4" s="214"/>
      <c r="K4" s="233" t="s">
        <v>247</v>
      </c>
      <c r="L4" s="214"/>
      <c r="M4" s="233" t="s">
        <v>278</v>
      </c>
      <c r="N4" s="214"/>
      <c r="O4" s="804" t="s">
        <v>303</v>
      </c>
      <c r="P4" s="804"/>
      <c r="R4" s="307">
        <v>3</v>
      </c>
      <c r="S4" s="307" t="s">
        <v>146</v>
      </c>
      <c r="T4" s="108">
        <f ca="1">OFFSET('様式1-4'!$C$4,R2*17,0,)</f>
        <v>0</v>
      </c>
      <c r="U4" s="108" t="str">
        <f ca="1">OFFSET('様式1-4'!K$17,$R2*17,0)</f>
        <v/>
      </c>
      <c r="V4" s="108" t="str">
        <f ca="1">OFFSET('様式1-4'!L$17,$R2*17,0)</f>
        <v/>
      </c>
      <c r="W4" s="108" t="str">
        <f ca="1">OFFSET('様式1-4'!M$17,$R2*17,0)</f>
        <v/>
      </c>
      <c r="X4" s="108" t="str">
        <f ca="1">OFFSET('様式1-4'!N$17,$R2*17,0)</f>
        <v/>
      </c>
      <c r="Y4" s="108" t="str">
        <f ca="1">OFFSET('様式1-4'!O$17,$R2*17,0)</f>
        <v/>
      </c>
      <c r="Z4" s="108" t="str">
        <f ca="1">OFFSET('様式1-4'!P$17,$R2*17,0)</f>
        <v/>
      </c>
    </row>
    <row r="5" spans="1:26" ht="16.5" customHeight="1" x14ac:dyDescent="0.15">
      <c r="A5" s="805" t="s">
        <v>127</v>
      </c>
      <c r="B5" s="788" t="s">
        <v>128</v>
      </c>
      <c r="C5" s="788" t="s">
        <v>129</v>
      </c>
      <c r="D5" s="807" t="s">
        <v>130</v>
      </c>
      <c r="E5" s="823"/>
      <c r="F5" s="788" t="s">
        <v>131</v>
      </c>
      <c r="G5" s="706" t="s">
        <v>132</v>
      </c>
      <c r="H5" s="767"/>
      <c r="I5" s="767"/>
      <c r="J5" s="707"/>
      <c r="K5" s="807" t="s">
        <v>133</v>
      </c>
      <c r="L5" s="808"/>
      <c r="M5" s="808"/>
      <c r="N5" s="808"/>
      <c r="O5" s="808"/>
      <c r="P5" s="809"/>
      <c r="R5" s="306">
        <v>4</v>
      </c>
      <c r="S5" s="306" t="s">
        <v>147</v>
      </c>
      <c r="T5" s="108">
        <f ca="1">OFFSET('様式1-4'!$C$4,R3*17,0,)</f>
        <v>0</v>
      </c>
      <c r="U5" s="108" t="str">
        <f ca="1">OFFSET('様式1-4'!K$17,$R3*17,0)</f>
        <v/>
      </c>
      <c r="V5" s="108" t="str">
        <f ca="1">OFFSET('様式1-4'!L$17,$R3*17,0)</f>
        <v/>
      </c>
      <c r="W5" s="108" t="str">
        <f ca="1">OFFSET('様式1-4'!M$17,$R3*17,0)</f>
        <v/>
      </c>
      <c r="X5" s="108" t="str">
        <f ca="1">OFFSET('様式1-4'!N$17,$R3*17,0)</f>
        <v/>
      </c>
      <c r="Y5" s="108" t="str">
        <f ca="1">OFFSET('様式1-4'!O$17,$R3*17,0)</f>
        <v/>
      </c>
      <c r="Z5" s="108" t="str">
        <f ca="1">OFFSET('様式1-4'!P$17,$R3*17,0)</f>
        <v/>
      </c>
    </row>
    <row r="6" spans="1:26" ht="16.5" customHeight="1" thickBot="1" x14ac:dyDescent="0.2">
      <c r="A6" s="806"/>
      <c r="B6" s="789"/>
      <c r="C6" s="789"/>
      <c r="D6" s="92" t="s">
        <v>134</v>
      </c>
      <c r="E6" s="101" t="s">
        <v>135</v>
      </c>
      <c r="F6" s="789"/>
      <c r="G6" s="769"/>
      <c r="H6" s="770"/>
      <c r="I6" s="770"/>
      <c r="J6" s="771"/>
      <c r="K6" s="102" t="s">
        <v>136</v>
      </c>
      <c r="L6" s="103" t="s">
        <v>137</v>
      </c>
      <c r="M6" s="227" t="s">
        <v>298</v>
      </c>
      <c r="N6" s="104" t="s">
        <v>138</v>
      </c>
      <c r="O6" s="102" t="s">
        <v>139</v>
      </c>
      <c r="P6" s="105" t="s">
        <v>140</v>
      </c>
      <c r="R6" s="306">
        <v>5</v>
      </c>
      <c r="S6" s="306" t="s">
        <v>175</v>
      </c>
      <c r="T6" s="108">
        <f ca="1">OFFSET('様式1-4'!$C$4,R4*17,0,)</f>
        <v>0</v>
      </c>
      <c r="U6" s="108" t="str">
        <f ca="1">OFFSET('様式1-4'!K$17,$R4*17,0)</f>
        <v/>
      </c>
      <c r="V6" s="108" t="str">
        <f ca="1">OFFSET('様式1-4'!L$17,$R4*17,0)</f>
        <v/>
      </c>
      <c r="W6" s="108" t="str">
        <f ca="1">OFFSET('様式1-4'!M$17,$R4*17,0)</f>
        <v/>
      </c>
      <c r="X6" s="108" t="str">
        <f ca="1">OFFSET('様式1-4'!N$17,$R4*17,0)</f>
        <v/>
      </c>
      <c r="Y6" s="108" t="str">
        <f ca="1">OFFSET('様式1-4'!O$17,$R4*17,0)</f>
        <v/>
      </c>
      <c r="Z6" s="108" t="str">
        <f ca="1">OFFSET('様式1-4'!P$17,$R4*17,0)</f>
        <v/>
      </c>
    </row>
    <row r="7" spans="1:26" ht="44.25" customHeight="1" x14ac:dyDescent="0.15">
      <c r="A7" s="441"/>
      <c r="B7" s="442"/>
      <c r="C7" s="442"/>
      <c r="D7" s="437"/>
      <c r="E7" s="445"/>
      <c r="F7" s="438"/>
      <c r="G7" s="385"/>
      <c r="H7" s="235" t="s">
        <v>247</v>
      </c>
      <c r="I7" s="387"/>
      <c r="J7" s="236" t="s">
        <v>278</v>
      </c>
      <c r="K7" s="389"/>
      <c r="L7" s="434"/>
      <c r="M7" s="435"/>
      <c r="N7" s="436"/>
      <c r="O7" s="389"/>
      <c r="P7" s="390"/>
      <c r="R7" s="306">
        <v>6</v>
      </c>
      <c r="S7" s="306" t="s">
        <v>148</v>
      </c>
      <c r="T7" s="108">
        <f ca="1">OFFSET('様式1-4'!$C$4,R5*17,0,)</f>
        <v>0</v>
      </c>
      <c r="U7" s="108" t="str">
        <f ca="1">OFFSET('様式1-4'!K$17,$R5*17,0)</f>
        <v/>
      </c>
      <c r="V7" s="108" t="str">
        <f ca="1">OFFSET('様式1-4'!L$17,$R5*17,0)</f>
        <v/>
      </c>
      <c r="W7" s="108" t="str">
        <f ca="1">OFFSET('様式1-4'!M$17,$R5*17,0)</f>
        <v/>
      </c>
      <c r="X7" s="108" t="str">
        <f ca="1">OFFSET('様式1-4'!N$17,$R5*17,0)</f>
        <v/>
      </c>
      <c r="Y7" s="108" t="str">
        <f ca="1">OFFSET('様式1-4'!O$17,$R5*17,0)</f>
        <v/>
      </c>
      <c r="Z7" s="108" t="str">
        <f ca="1">OFFSET('様式1-4'!P$17,$R5*17,0)</f>
        <v/>
      </c>
    </row>
    <row r="8" spans="1:26" ht="44.25" customHeight="1" x14ac:dyDescent="0.15">
      <c r="A8" s="443"/>
      <c r="B8" s="444"/>
      <c r="C8" s="444"/>
      <c r="D8" s="439"/>
      <c r="E8" s="446"/>
      <c r="F8" s="440"/>
      <c r="G8" s="386"/>
      <c r="H8" s="237" t="s">
        <v>247</v>
      </c>
      <c r="I8" s="388"/>
      <c r="J8" s="238" t="s">
        <v>278</v>
      </c>
      <c r="K8" s="391"/>
      <c r="L8" s="393"/>
      <c r="M8" s="384"/>
      <c r="N8" s="394"/>
      <c r="O8" s="391"/>
      <c r="P8" s="392"/>
      <c r="R8" s="306">
        <v>7</v>
      </c>
      <c r="S8" s="306" t="s">
        <v>149</v>
      </c>
      <c r="T8" s="108">
        <f ca="1">OFFSET('様式1-4'!$C$4,R6*17,0,)</f>
        <v>0</v>
      </c>
      <c r="U8" s="108" t="str">
        <f ca="1">OFFSET('様式1-4'!K$17,$R6*17,0)</f>
        <v/>
      </c>
      <c r="V8" s="108" t="str">
        <f ca="1">OFFSET('様式1-4'!L$17,$R6*17,0)</f>
        <v/>
      </c>
      <c r="W8" s="108" t="str">
        <f ca="1">OFFSET('様式1-4'!M$17,$R6*17,0)</f>
        <v/>
      </c>
      <c r="X8" s="108" t="str">
        <f ca="1">OFFSET('様式1-4'!N$17,$R6*17,0)</f>
        <v/>
      </c>
      <c r="Y8" s="108" t="str">
        <f ca="1">OFFSET('様式1-4'!O$17,$R6*17,0)</f>
        <v/>
      </c>
      <c r="Z8" s="108" t="str">
        <f ca="1">OFFSET('様式1-4'!P$17,$R6*17,0)</f>
        <v/>
      </c>
    </row>
    <row r="9" spans="1:26" ht="44.25" customHeight="1" x14ac:dyDescent="0.15">
      <c r="A9" s="443"/>
      <c r="B9" s="444"/>
      <c r="C9" s="444"/>
      <c r="D9" s="439"/>
      <c r="E9" s="446"/>
      <c r="F9" s="440"/>
      <c r="G9" s="386"/>
      <c r="H9" s="237" t="s">
        <v>247</v>
      </c>
      <c r="I9" s="388"/>
      <c r="J9" s="238" t="s">
        <v>278</v>
      </c>
      <c r="K9" s="391"/>
      <c r="L9" s="393"/>
      <c r="M9" s="384"/>
      <c r="N9" s="394"/>
      <c r="O9" s="391"/>
      <c r="P9" s="392"/>
      <c r="R9" s="306">
        <v>8</v>
      </c>
      <c r="S9" s="306" t="s">
        <v>150</v>
      </c>
      <c r="T9" s="108">
        <f ca="1">OFFSET('様式1-4'!$C$4,R7*17,0,)</f>
        <v>0</v>
      </c>
      <c r="U9" s="108" t="str">
        <f ca="1">OFFSET('様式1-4'!K$17,$R7*17,0)</f>
        <v/>
      </c>
      <c r="V9" s="108" t="str">
        <f ca="1">OFFSET('様式1-4'!L$17,$R7*17,0)</f>
        <v/>
      </c>
      <c r="W9" s="108" t="str">
        <f ca="1">OFFSET('様式1-4'!M$17,$R7*17,0)</f>
        <v/>
      </c>
      <c r="X9" s="108" t="str">
        <f ca="1">OFFSET('様式1-4'!N$17,$R7*17,0)</f>
        <v/>
      </c>
      <c r="Y9" s="108" t="str">
        <f ca="1">OFFSET('様式1-4'!O$17,$R7*17,0)</f>
        <v/>
      </c>
      <c r="Z9" s="108" t="str">
        <f ca="1">OFFSET('様式1-4'!P$17,$R7*17,0)</f>
        <v/>
      </c>
    </row>
    <row r="10" spans="1:26" ht="44.25" customHeight="1" x14ac:dyDescent="0.15">
      <c r="A10" s="443"/>
      <c r="B10" s="444"/>
      <c r="C10" s="444"/>
      <c r="D10" s="439"/>
      <c r="E10" s="446"/>
      <c r="F10" s="440"/>
      <c r="G10" s="386"/>
      <c r="H10" s="237" t="s">
        <v>247</v>
      </c>
      <c r="I10" s="388"/>
      <c r="J10" s="238" t="s">
        <v>278</v>
      </c>
      <c r="K10" s="391"/>
      <c r="L10" s="393"/>
      <c r="M10" s="384"/>
      <c r="N10" s="394"/>
      <c r="O10" s="391"/>
      <c r="P10" s="392"/>
      <c r="R10" s="306">
        <v>9</v>
      </c>
      <c r="S10" s="306" t="s">
        <v>151</v>
      </c>
      <c r="T10" s="108">
        <f ca="1">OFFSET('様式1-4'!$C$4,R8*17,0,)</f>
        <v>0</v>
      </c>
      <c r="U10" s="108" t="str">
        <f ca="1">OFFSET('様式1-4'!K$17,$R8*17,0)</f>
        <v/>
      </c>
      <c r="V10" s="108" t="str">
        <f ca="1">OFFSET('様式1-4'!L$17,$R8*17,0)</f>
        <v/>
      </c>
      <c r="W10" s="108" t="str">
        <f ca="1">OFFSET('様式1-4'!M$17,$R8*17,0)</f>
        <v/>
      </c>
      <c r="X10" s="108" t="str">
        <f ca="1">OFFSET('様式1-4'!N$17,$R8*17,0)</f>
        <v/>
      </c>
      <c r="Y10" s="108" t="str">
        <f ca="1">OFFSET('様式1-4'!O$17,$R8*17,0)</f>
        <v/>
      </c>
      <c r="Z10" s="108" t="str">
        <f ca="1">OFFSET('様式1-4'!P$17,$R8*17,0)</f>
        <v/>
      </c>
    </row>
    <row r="11" spans="1:26" ht="44.25" customHeight="1" x14ac:dyDescent="0.15">
      <c r="A11" s="443"/>
      <c r="B11" s="444"/>
      <c r="C11" s="444"/>
      <c r="D11" s="439"/>
      <c r="E11" s="446"/>
      <c r="F11" s="440"/>
      <c r="G11" s="386"/>
      <c r="H11" s="237" t="s">
        <v>247</v>
      </c>
      <c r="I11" s="388"/>
      <c r="J11" s="238" t="s">
        <v>278</v>
      </c>
      <c r="K11" s="391"/>
      <c r="L11" s="393"/>
      <c r="M11" s="384"/>
      <c r="N11" s="394"/>
      <c r="O11" s="391"/>
      <c r="P11" s="392"/>
      <c r="R11" s="306">
        <v>10</v>
      </c>
      <c r="S11" s="306" t="s">
        <v>152</v>
      </c>
      <c r="T11" s="108">
        <f ca="1">OFFSET('様式1-4'!$C$4,R9*17,0,)</f>
        <v>0</v>
      </c>
      <c r="U11" s="108" t="str">
        <f ca="1">OFFSET('様式1-4'!K$17,$R9*17,0)</f>
        <v/>
      </c>
      <c r="V11" s="108" t="str">
        <f ca="1">OFFSET('様式1-4'!L$17,$R9*17,0)</f>
        <v/>
      </c>
      <c r="W11" s="108" t="str">
        <f ca="1">OFFSET('様式1-4'!M$17,$R9*17,0)</f>
        <v/>
      </c>
      <c r="X11" s="108" t="str">
        <f ca="1">OFFSET('様式1-4'!N$17,$R9*17,0)</f>
        <v/>
      </c>
      <c r="Y11" s="108" t="str">
        <f ca="1">OFFSET('様式1-4'!O$17,$R9*17,0)</f>
        <v/>
      </c>
      <c r="Z11" s="108" t="str">
        <f ca="1">OFFSET('様式1-4'!P$17,$R9*17,0)</f>
        <v/>
      </c>
    </row>
    <row r="12" spans="1:26" ht="44.25" customHeight="1" x14ac:dyDescent="0.15">
      <c r="A12" s="443"/>
      <c r="B12" s="444"/>
      <c r="C12" s="444"/>
      <c r="D12" s="439"/>
      <c r="E12" s="446"/>
      <c r="F12" s="440"/>
      <c r="G12" s="386"/>
      <c r="H12" s="237" t="s">
        <v>247</v>
      </c>
      <c r="I12" s="388"/>
      <c r="J12" s="238" t="s">
        <v>278</v>
      </c>
      <c r="K12" s="391"/>
      <c r="L12" s="393"/>
      <c r="M12" s="384"/>
      <c r="N12" s="394"/>
      <c r="O12" s="391"/>
      <c r="P12" s="392"/>
      <c r="R12" s="306">
        <v>11</v>
      </c>
      <c r="S12" s="306" t="s">
        <v>153</v>
      </c>
      <c r="T12" s="108">
        <f ca="1">OFFSET('様式1-4'!$C$4,R10*17,0,)</f>
        <v>0</v>
      </c>
      <c r="U12" s="108" t="str">
        <f ca="1">OFFSET('様式1-4'!K$17,$R10*17,0)</f>
        <v/>
      </c>
      <c r="V12" s="108" t="str">
        <f ca="1">OFFSET('様式1-4'!L$17,$R10*17,0)</f>
        <v/>
      </c>
      <c r="W12" s="108" t="str">
        <f ca="1">OFFSET('様式1-4'!M$17,$R10*17,0)</f>
        <v/>
      </c>
      <c r="X12" s="108" t="str">
        <f ca="1">OFFSET('様式1-4'!N$17,$R10*17,0)</f>
        <v/>
      </c>
      <c r="Y12" s="108" t="str">
        <f ca="1">OFFSET('様式1-4'!O$17,$R10*17,0)</f>
        <v/>
      </c>
      <c r="Z12" s="108" t="str">
        <f ca="1">OFFSET('様式1-4'!P$17,$R10*17,0)</f>
        <v/>
      </c>
    </row>
    <row r="13" spans="1:26" ht="44.25" customHeight="1" x14ac:dyDescent="0.15">
      <c r="A13" s="443"/>
      <c r="B13" s="444"/>
      <c r="C13" s="444"/>
      <c r="D13" s="439"/>
      <c r="E13" s="446"/>
      <c r="F13" s="440"/>
      <c r="G13" s="386"/>
      <c r="H13" s="237" t="s">
        <v>247</v>
      </c>
      <c r="I13" s="388"/>
      <c r="J13" s="238" t="s">
        <v>278</v>
      </c>
      <c r="K13" s="391"/>
      <c r="L13" s="393"/>
      <c r="M13" s="384"/>
      <c r="N13" s="394"/>
      <c r="O13" s="391"/>
      <c r="P13" s="392"/>
      <c r="R13" s="306">
        <v>12</v>
      </c>
      <c r="S13" s="306" t="s">
        <v>154</v>
      </c>
    </row>
    <row r="14" spans="1:26" ht="44.25" customHeight="1" x14ac:dyDescent="0.15">
      <c r="A14" s="443"/>
      <c r="B14" s="444"/>
      <c r="C14" s="444"/>
      <c r="D14" s="439"/>
      <c r="E14" s="446"/>
      <c r="F14" s="440"/>
      <c r="G14" s="386"/>
      <c r="H14" s="237" t="s">
        <v>247</v>
      </c>
      <c r="I14" s="388"/>
      <c r="J14" s="238" t="s">
        <v>278</v>
      </c>
      <c r="K14" s="391"/>
      <c r="L14" s="393"/>
      <c r="M14" s="384"/>
      <c r="N14" s="394"/>
      <c r="O14" s="391"/>
      <c r="P14" s="392"/>
      <c r="R14" s="306">
        <v>13</v>
      </c>
      <c r="S14" s="306" t="s">
        <v>308</v>
      </c>
    </row>
    <row r="15" spans="1:26" ht="44.25" customHeight="1" x14ac:dyDescent="0.15">
      <c r="A15" s="443"/>
      <c r="B15" s="444"/>
      <c r="C15" s="444"/>
      <c r="D15" s="439"/>
      <c r="E15" s="446"/>
      <c r="F15" s="440"/>
      <c r="G15" s="386"/>
      <c r="H15" s="237" t="s">
        <v>247</v>
      </c>
      <c r="I15" s="388"/>
      <c r="J15" s="238" t="s">
        <v>278</v>
      </c>
      <c r="K15" s="391"/>
      <c r="L15" s="393"/>
      <c r="M15" s="384"/>
      <c r="N15" s="394"/>
      <c r="O15" s="391"/>
      <c r="P15" s="392"/>
      <c r="R15" s="306">
        <v>14</v>
      </c>
      <c r="S15" s="306" t="s">
        <v>156</v>
      </c>
    </row>
    <row r="16" spans="1:26" ht="44.25" customHeight="1" thickBot="1" x14ac:dyDescent="0.2">
      <c r="A16" s="810" t="s">
        <v>300</v>
      </c>
      <c r="B16" s="811"/>
      <c r="C16" s="812"/>
      <c r="D16" s="813"/>
      <c r="E16" s="232" t="s">
        <v>301</v>
      </c>
      <c r="F16" s="814" t="s">
        <v>302</v>
      </c>
      <c r="G16" s="815"/>
      <c r="H16" s="815"/>
      <c r="I16" s="815"/>
      <c r="J16" s="816"/>
      <c r="K16" s="395"/>
      <c r="L16" s="396"/>
      <c r="M16" s="397"/>
      <c r="N16" s="398"/>
      <c r="O16" s="395"/>
      <c r="P16" s="399"/>
      <c r="R16" s="306">
        <v>15</v>
      </c>
      <c r="S16" s="306" t="s">
        <v>157</v>
      </c>
    </row>
    <row r="17" spans="1:20" ht="20.25" customHeight="1" x14ac:dyDescent="0.15">
      <c r="A17" s="96" t="s">
        <v>123</v>
      </c>
      <c r="B17" s="90"/>
      <c r="C17" s="90"/>
      <c r="D17" s="106"/>
      <c r="E17" s="106"/>
      <c r="F17" s="106"/>
      <c r="G17" s="817" t="s">
        <v>141</v>
      </c>
      <c r="H17" s="767"/>
      <c r="I17" s="767"/>
      <c r="J17" s="707"/>
      <c r="K17" s="824" t="str">
        <f>IF(COUNTIF(K7:K15,"○")+K16=0,"",COUNTIF(K7:K15,"○")+K16)</f>
        <v/>
      </c>
      <c r="L17" s="821" t="str">
        <f t="shared" ref="L17:P17" si="0">IF(COUNTIF(L7:L15,"○")+L16=0,"",COUNTIF(L7:L15,"○")+L16)</f>
        <v/>
      </c>
      <c r="M17" s="797" t="str">
        <f t="shared" si="0"/>
        <v/>
      </c>
      <c r="N17" s="797" t="str">
        <f t="shared" si="0"/>
        <v/>
      </c>
      <c r="O17" s="797" t="str">
        <f t="shared" si="0"/>
        <v/>
      </c>
      <c r="P17" s="799" t="str">
        <f t="shared" si="0"/>
        <v/>
      </c>
      <c r="R17" s="306">
        <v>16</v>
      </c>
      <c r="S17" s="306" t="s">
        <v>200</v>
      </c>
    </row>
    <row r="18" spans="1:20" ht="20.25" customHeight="1" thickBot="1" x14ac:dyDescent="0.2">
      <c r="A18" s="97" t="s">
        <v>334</v>
      </c>
      <c r="B18" s="86"/>
      <c r="C18" s="86"/>
      <c r="G18" s="818"/>
      <c r="H18" s="770"/>
      <c r="I18" s="770"/>
      <c r="J18" s="771"/>
      <c r="K18" s="825"/>
      <c r="L18" s="822"/>
      <c r="M18" s="798"/>
      <c r="N18" s="789"/>
      <c r="O18" s="798"/>
      <c r="P18" s="800"/>
      <c r="R18" s="306">
        <v>17</v>
      </c>
      <c r="S18" s="306" t="s">
        <v>159</v>
      </c>
    </row>
    <row r="19" spans="1:20" ht="18" customHeight="1" x14ac:dyDescent="0.15">
      <c r="A19" s="98" t="s">
        <v>124</v>
      </c>
      <c r="E19" s="98" t="s">
        <v>13</v>
      </c>
      <c r="F19" s="98" t="s">
        <v>122</v>
      </c>
      <c r="O19" s="162" t="s">
        <v>270</v>
      </c>
      <c r="P19" s="222" t="str">
        <f>IF(SUM(K17:P18)=0,"",P2+1)</f>
        <v/>
      </c>
      <c r="R19" s="306">
        <v>18</v>
      </c>
      <c r="S19" s="306" t="s">
        <v>160</v>
      </c>
    </row>
    <row r="20" spans="1:20" ht="27.75" x14ac:dyDescent="0.15">
      <c r="A20" s="801" t="s">
        <v>125</v>
      </c>
      <c r="B20" s="801"/>
      <c r="C20" s="801"/>
      <c r="D20" s="801"/>
      <c r="E20" s="801"/>
      <c r="F20" s="801"/>
      <c r="G20" s="801"/>
      <c r="H20" s="801"/>
      <c r="I20" s="801"/>
      <c r="J20" s="801"/>
      <c r="K20" s="801"/>
      <c r="L20" s="801"/>
      <c r="M20" s="100"/>
      <c r="N20" s="100"/>
      <c r="O20" s="98"/>
      <c r="P20" s="98"/>
      <c r="R20" s="306">
        <v>20</v>
      </c>
      <c r="S20" s="306" t="s">
        <v>161</v>
      </c>
    </row>
    <row r="21" spans="1:20" s="89" customFormat="1" ht="28.5" customHeight="1" thickBot="1" x14ac:dyDescent="0.2">
      <c r="A21" s="802" t="s">
        <v>299</v>
      </c>
      <c r="B21" s="802"/>
      <c r="C21" s="803"/>
      <c r="D21" s="803"/>
      <c r="E21" s="89" t="s">
        <v>126</v>
      </c>
      <c r="H21" s="233"/>
      <c r="I21" s="234" t="s">
        <v>304</v>
      </c>
      <c r="J21" s="214"/>
      <c r="K21" s="233" t="s">
        <v>247</v>
      </c>
      <c r="L21" s="214"/>
      <c r="M21" s="233" t="s">
        <v>278</v>
      </c>
      <c r="N21" s="214"/>
      <c r="O21" s="804" t="s">
        <v>303</v>
      </c>
      <c r="P21" s="804"/>
      <c r="R21" s="307"/>
      <c r="S21" s="307"/>
      <c r="T21" s="307"/>
    </row>
    <row r="22" spans="1:20" ht="19.5" customHeight="1" x14ac:dyDescent="0.15">
      <c r="A22" s="805" t="s">
        <v>127</v>
      </c>
      <c r="B22" s="788" t="s">
        <v>128</v>
      </c>
      <c r="C22" s="788" t="s">
        <v>129</v>
      </c>
      <c r="D22" s="807" t="s">
        <v>130</v>
      </c>
      <c r="E22" s="823"/>
      <c r="F22" s="788" t="s">
        <v>131</v>
      </c>
      <c r="G22" s="706" t="s">
        <v>132</v>
      </c>
      <c r="H22" s="767"/>
      <c r="I22" s="767"/>
      <c r="J22" s="707"/>
      <c r="K22" s="807" t="s">
        <v>133</v>
      </c>
      <c r="L22" s="808"/>
      <c r="M22" s="808"/>
      <c r="N22" s="808"/>
      <c r="O22" s="808"/>
      <c r="P22" s="809"/>
    </row>
    <row r="23" spans="1:20" ht="19.5" customHeight="1" thickBot="1" x14ac:dyDescent="0.2">
      <c r="A23" s="806"/>
      <c r="B23" s="789"/>
      <c r="C23" s="789"/>
      <c r="D23" s="92" t="s">
        <v>134</v>
      </c>
      <c r="E23" s="101" t="s">
        <v>135</v>
      </c>
      <c r="F23" s="789"/>
      <c r="G23" s="769"/>
      <c r="H23" s="770"/>
      <c r="I23" s="770"/>
      <c r="J23" s="771"/>
      <c r="K23" s="102" t="s">
        <v>136</v>
      </c>
      <c r="L23" s="103" t="s">
        <v>137</v>
      </c>
      <c r="M23" s="227" t="s">
        <v>298</v>
      </c>
      <c r="N23" s="104" t="s">
        <v>138</v>
      </c>
      <c r="O23" s="102" t="s">
        <v>139</v>
      </c>
      <c r="P23" s="105" t="s">
        <v>140</v>
      </c>
    </row>
    <row r="24" spans="1:20" ht="44.25" customHeight="1" x14ac:dyDescent="0.15">
      <c r="A24" s="441"/>
      <c r="B24" s="442"/>
      <c r="C24" s="442"/>
      <c r="D24" s="437"/>
      <c r="E24" s="445"/>
      <c r="F24" s="438"/>
      <c r="G24" s="385"/>
      <c r="H24" s="235" t="s">
        <v>247</v>
      </c>
      <c r="I24" s="387"/>
      <c r="J24" s="236" t="s">
        <v>278</v>
      </c>
      <c r="K24" s="389"/>
      <c r="L24" s="434"/>
      <c r="M24" s="435"/>
      <c r="N24" s="436"/>
      <c r="O24" s="389"/>
      <c r="P24" s="390"/>
    </row>
    <row r="25" spans="1:20" ht="44.25" customHeight="1" x14ac:dyDescent="0.15">
      <c r="A25" s="443"/>
      <c r="B25" s="444"/>
      <c r="C25" s="444"/>
      <c r="D25" s="439"/>
      <c r="E25" s="446"/>
      <c r="F25" s="440"/>
      <c r="G25" s="386"/>
      <c r="H25" s="237" t="s">
        <v>247</v>
      </c>
      <c r="I25" s="388"/>
      <c r="J25" s="238" t="s">
        <v>278</v>
      </c>
      <c r="K25" s="391"/>
      <c r="L25" s="393"/>
      <c r="M25" s="384"/>
      <c r="N25" s="394"/>
      <c r="O25" s="391"/>
      <c r="P25" s="392"/>
    </row>
    <row r="26" spans="1:20" ht="44.25" customHeight="1" x14ac:dyDescent="0.15">
      <c r="A26" s="443"/>
      <c r="B26" s="444"/>
      <c r="C26" s="444"/>
      <c r="D26" s="439"/>
      <c r="E26" s="446"/>
      <c r="F26" s="440"/>
      <c r="G26" s="386"/>
      <c r="H26" s="237" t="s">
        <v>247</v>
      </c>
      <c r="I26" s="388"/>
      <c r="J26" s="238" t="s">
        <v>278</v>
      </c>
      <c r="K26" s="391"/>
      <c r="L26" s="393"/>
      <c r="M26" s="384"/>
      <c r="N26" s="394"/>
      <c r="O26" s="391"/>
      <c r="P26" s="392"/>
    </row>
    <row r="27" spans="1:20" ht="44.25" customHeight="1" x14ac:dyDescent="0.15">
      <c r="A27" s="443"/>
      <c r="B27" s="444"/>
      <c r="C27" s="444"/>
      <c r="D27" s="439"/>
      <c r="E27" s="446"/>
      <c r="F27" s="440"/>
      <c r="G27" s="386"/>
      <c r="H27" s="237" t="s">
        <v>247</v>
      </c>
      <c r="I27" s="388"/>
      <c r="J27" s="238" t="s">
        <v>278</v>
      </c>
      <c r="K27" s="391"/>
      <c r="L27" s="393"/>
      <c r="M27" s="384"/>
      <c r="N27" s="394"/>
      <c r="O27" s="391"/>
      <c r="P27" s="392"/>
    </row>
    <row r="28" spans="1:20" ht="44.25" customHeight="1" x14ac:dyDescent="0.15">
      <c r="A28" s="443"/>
      <c r="B28" s="444"/>
      <c r="C28" s="444"/>
      <c r="D28" s="439"/>
      <c r="E28" s="446"/>
      <c r="F28" s="440"/>
      <c r="G28" s="386"/>
      <c r="H28" s="237" t="s">
        <v>247</v>
      </c>
      <c r="I28" s="388"/>
      <c r="J28" s="238" t="s">
        <v>278</v>
      </c>
      <c r="K28" s="391"/>
      <c r="L28" s="393"/>
      <c r="M28" s="384"/>
      <c r="N28" s="394"/>
      <c r="O28" s="391"/>
      <c r="P28" s="392"/>
    </row>
    <row r="29" spans="1:20" ht="44.25" customHeight="1" x14ac:dyDescent="0.15">
      <c r="A29" s="443"/>
      <c r="B29" s="444"/>
      <c r="C29" s="444"/>
      <c r="D29" s="439"/>
      <c r="E29" s="446"/>
      <c r="F29" s="440"/>
      <c r="G29" s="386"/>
      <c r="H29" s="237" t="s">
        <v>247</v>
      </c>
      <c r="I29" s="388"/>
      <c r="J29" s="238" t="s">
        <v>278</v>
      </c>
      <c r="K29" s="391"/>
      <c r="L29" s="393"/>
      <c r="M29" s="384"/>
      <c r="N29" s="394"/>
      <c r="O29" s="391"/>
      <c r="P29" s="392"/>
    </row>
    <row r="30" spans="1:20" ht="44.25" customHeight="1" x14ac:dyDescent="0.15">
      <c r="A30" s="443"/>
      <c r="B30" s="444"/>
      <c r="C30" s="444"/>
      <c r="D30" s="439"/>
      <c r="E30" s="446"/>
      <c r="F30" s="440"/>
      <c r="G30" s="386"/>
      <c r="H30" s="237" t="s">
        <v>247</v>
      </c>
      <c r="I30" s="388"/>
      <c r="J30" s="238" t="s">
        <v>278</v>
      </c>
      <c r="K30" s="391"/>
      <c r="L30" s="393"/>
      <c r="M30" s="384"/>
      <c r="N30" s="394"/>
      <c r="O30" s="391"/>
      <c r="P30" s="392"/>
    </row>
    <row r="31" spans="1:20" ht="44.25" customHeight="1" x14ac:dyDescent="0.15">
      <c r="A31" s="443"/>
      <c r="B31" s="444"/>
      <c r="C31" s="444"/>
      <c r="D31" s="439"/>
      <c r="E31" s="446"/>
      <c r="F31" s="440"/>
      <c r="G31" s="386"/>
      <c r="H31" s="237" t="s">
        <v>247</v>
      </c>
      <c r="I31" s="388"/>
      <c r="J31" s="238" t="s">
        <v>278</v>
      </c>
      <c r="K31" s="391"/>
      <c r="L31" s="393"/>
      <c r="M31" s="384"/>
      <c r="N31" s="394"/>
      <c r="O31" s="391"/>
      <c r="P31" s="392"/>
    </row>
    <row r="32" spans="1:20" ht="44.25" customHeight="1" x14ac:dyDescent="0.15">
      <c r="A32" s="443"/>
      <c r="B32" s="444"/>
      <c r="C32" s="444"/>
      <c r="D32" s="439"/>
      <c r="E32" s="446"/>
      <c r="F32" s="440"/>
      <c r="G32" s="386"/>
      <c r="H32" s="237" t="s">
        <v>247</v>
      </c>
      <c r="I32" s="388"/>
      <c r="J32" s="238" t="s">
        <v>278</v>
      </c>
      <c r="K32" s="391"/>
      <c r="L32" s="393"/>
      <c r="M32" s="384"/>
      <c r="N32" s="394"/>
      <c r="O32" s="391"/>
      <c r="P32" s="392"/>
    </row>
    <row r="33" spans="1:20" ht="34.5" customHeight="1" thickBot="1" x14ac:dyDescent="0.2">
      <c r="A33" s="810" t="s">
        <v>300</v>
      </c>
      <c r="B33" s="811"/>
      <c r="C33" s="812"/>
      <c r="D33" s="813"/>
      <c r="E33" s="232" t="s">
        <v>301</v>
      </c>
      <c r="F33" s="814" t="s">
        <v>302</v>
      </c>
      <c r="G33" s="815"/>
      <c r="H33" s="815"/>
      <c r="I33" s="815"/>
      <c r="J33" s="816"/>
      <c r="K33" s="395"/>
      <c r="L33" s="396"/>
      <c r="M33" s="397"/>
      <c r="N33" s="398"/>
      <c r="O33" s="395"/>
      <c r="P33" s="399"/>
    </row>
    <row r="34" spans="1:20" ht="20.25" customHeight="1" x14ac:dyDescent="0.15">
      <c r="A34" s="96" t="s">
        <v>123</v>
      </c>
      <c r="B34" s="90"/>
      <c r="C34" s="90"/>
      <c r="D34" s="106"/>
      <c r="E34" s="106"/>
      <c r="F34" s="106"/>
      <c r="G34" s="817" t="s">
        <v>141</v>
      </c>
      <c r="H34" s="767"/>
      <c r="I34" s="767"/>
      <c r="J34" s="707"/>
      <c r="K34" s="819" t="str">
        <f>IF(COUNTIF(K24:K32,"○")+K33=0,"",COUNTIF(K24:K32,"○")+K33)</f>
        <v/>
      </c>
      <c r="L34" s="821" t="str">
        <f t="shared" ref="L34" si="1">IF(COUNTIF(L24:L32,"○")+L33=0,"",COUNTIF(L24:L32,"○")+L33)</f>
        <v/>
      </c>
      <c r="M34" s="797" t="str">
        <f t="shared" ref="M34" si="2">IF(COUNTIF(M24:M32,"○")+M33=0,"",COUNTIF(M24:M32,"○")+M33)</f>
        <v/>
      </c>
      <c r="N34" s="797" t="str">
        <f t="shared" ref="N34" si="3">IF(COUNTIF(N24:N32,"○")+N33=0,"",COUNTIF(N24:N32,"○")+N33)</f>
        <v/>
      </c>
      <c r="O34" s="797" t="str">
        <f t="shared" ref="O34" si="4">IF(COUNTIF(O24:O32,"○")+O33=0,"",COUNTIF(O24:O32,"○")+O33)</f>
        <v/>
      </c>
      <c r="P34" s="799" t="str">
        <f t="shared" ref="P34" si="5">IF(COUNTIF(P24:P32,"○")+P33=0,"",COUNTIF(P24:P32,"○")+P33)</f>
        <v/>
      </c>
    </row>
    <row r="35" spans="1:20" ht="20.25" customHeight="1" thickBot="1" x14ac:dyDescent="0.2">
      <c r="A35" s="97" t="s">
        <v>334</v>
      </c>
      <c r="B35" s="86"/>
      <c r="C35" s="86"/>
      <c r="G35" s="818"/>
      <c r="H35" s="770"/>
      <c r="I35" s="770"/>
      <c r="J35" s="771"/>
      <c r="K35" s="820"/>
      <c r="L35" s="822"/>
      <c r="M35" s="798"/>
      <c r="N35" s="798"/>
      <c r="O35" s="798"/>
      <c r="P35" s="800"/>
    </row>
    <row r="36" spans="1:20" ht="18" customHeight="1" x14ac:dyDescent="0.15">
      <c r="A36" s="98" t="s">
        <v>124</v>
      </c>
      <c r="E36" s="98" t="s">
        <v>13</v>
      </c>
      <c r="F36" s="98" t="s">
        <v>122</v>
      </c>
      <c r="O36" s="162" t="s">
        <v>270</v>
      </c>
      <c r="P36" s="222" t="str">
        <f>IF(SUM(K34:P35)=0,"",P19+1)</f>
        <v/>
      </c>
    </row>
    <row r="37" spans="1:20" ht="27.75" x14ac:dyDescent="0.15">
      <c r="A37" s="801" t="s">
        <v>125</v>
      </c>
      <c r="B37" s="801"/>
      <c r="C37" s="801"/>
      <c r="D37" s="801"/>
      <c r="E37" s="801"/>
      <c r="F37" s="801"/>
      <c r="G37" s="801"/>
      <c r="H37" s="801"/>
      <c r="I37" s="801"/>
      <c r="J37" s="801"/>
      <c r="K37" s="801"/>
      <c r="L37" s="801"/>
      <c r="M37" s="100"/>
      <c r="N37" s="100"/>
      <c r="O37" s="98"/>
      <c r="P37" s="98"/>
    </row>
    <row r="38" spans="1:20" s="89" customFormat="1" ht="28.5" customHeight="1" thickBot="1" x14ac:dyDescent="0.2">
      <c r="A38" s="802" t="s">
        <v>299</v>
      </c>
      <c r="B38" s="802"/>
      <c r="C38" s="803"/>
      <c r="D38" s="803"/>
      <c r="E38" s="89" t="s">
        <v>126</v>
      </c>
      <c r="H38" s="233"/>
      <c r="I38" s="234" t="s">
        <v>304</v>
      </c>
      <c r="J38" s="214"/>
      <c r="K38" s="233" t="s">
        <v>247</v>
      </c>
      <c r="L38" s="214"/>
      <c r="M38" s="233" t="s">
        <v>278</v>
      </c>
      <c r="N38" s="214"/>
      <c r="O38" s="804" t="s">
        <v>303</v>
      </c>
      <c r="P38" s="804"/>
      <c r="R38" s="307"/>
      <c r="S38" s="307"/>
      <c r="T38" s="307"/>
    </row>
    <row r="39" spans="1:20" ht="19.5" customHeight="1" x14ac:dyDescent="0.15">
      <c r="A39" s="805" t="s">
        <v>127</v>
      </c>
      <c r="B39" s="788" t="s">
        <v>128</v>
      </c>
      <c r="C39" s="788" t="s">
        <v>129</v>
      </c>
      <c r="D39" s="807" t="s">
        <v>130</v>
      </c>
      <c r="E39" s="823"/>
      <c r="F39" s="788" t="s">
        <v>131</v>
      </c>
      <c r="G39" s="706" t="s">
        <v>132</v>
      </c>
      <c r="H39" s="767"/>
      <c r="I39" s="767"/>
      <c r="J39" s="707"/>
      <c r="K39" s="807" t="s">
        <v>133</v>
      </c>
      <c r="L39" s="808"/>
      <c r="M39" s="808"/>
      <c r="N39" s="808"/>
      <c r="O39" s="808"/>
      <c r="P39" s="809"/>
    </row>
    <row r="40" spans="1:20" ht="19.5" customHeight="1" thickBot="1" x14ac:dyDescent="0.2">
      <c r="A40" s="806"/>
      <c r="B40" s="789"/>
      <c r="C40" s="789"/>
      <c r="D40" s="92" t="s">
        <v>134</v>
      </c>
      <c r="E40" s="101" t="s">
        <v>135</v>
      </c>
      <c r="F40" s="789"/>
      <c r="G40" s="769"/>
      <c r="H40" s="770"/>
      <c r="I40" s="770"/>
      <c r="J40" s="771"/>
      <c r="K40" s="102" t="s">
        <v>136</v>
      </c>
      <c r="L40" s="103" t="s">
        <v>137</v>
      </c>
      <c r="M40" s="227" t="s">
        <v>298</v>
      </c>
      <c r="N40" s="104" t="s">
        <v>138</v>
      </c>
      <c r="O40" s="102" t="s">
        <v>139</v>
      </c>
      <c r="P40" s="105" t="s">
        <v>140</v>
      </c>
    </row>
    <row r="41" spans="1:20" ht="44.25" customHeight="1" x14ac:dyDescent="0.15">
      <c r="A41" s="441"/>
      <c r="B41" s="442"/>
      <c r="C41" s="442"/>
      <c r="D41" s="437"/>
      <c r="E41" s="445"/>
      <c r="F41" s="438"/>
      <c r="G41" s="385"/>
      <c r="H41" s="235" t="s">
        <v>247</v>
      </c>
      <c r="I41" s="387"/>
      <c r="J41" s="236" t="s">
        <v>278</v>
      </c>
      <c r="K41" s="389"/>
      <c r="L41" s="434"/>
      <c r="M41" s="435"/>
      <c r="N41" s="436"/>
      <c r="O41" s="389"/>
      <c r="P41" s="390"/>
    </row>
    <row r="42" spans="1:20" ht="44.25" customHeight="1" x14ac:dyDescent="0.15">
      <c r="A42" s="443"/>
      <c r="B42" s="444"/>
      <c r="C42" s="444"/>
      <c r="D42" s="439"/>
      <c r="E42" s="446"/>
      <c r="F42" s="440"/>
      <c r="G42" s="386"/>
      <c r="H42" s="237" t="s">
        <v>247</v>
      </c>
      <c r="I42" s="388"/>
      <c r="J42" s="238" t="s">
        <v>278</v>
      </c>
      <c r="K42" s="391"/>
      <c r="L42" s="393"/>
      <c r="M42" s="384"/>
      <c r="N42" s="394"/>
      <c r="O42" s="391"/>
      <c r="P42" s="392"/>
    </row>
    <row r="43" spans="1:20" ht="44.25" customHeight="1" x14ac:dyDescent="0.15">
      <c r="A43" s="443"/>
      <c r="B43" s="444"/>
      <c r="C43" s="444"/>
      <c r="D43" s="439"/>
      <c r="E43" s="446"/>
      <c r="F43" s="440"/>
      <c r="G43" s="386"/>
      <c r="H43" s="237" t="s">
        <v>247</v>
      </c>
      <c r="I43" s="388"/>
      <c r="J43" s="238" t="s">
        <v>278</v>
      </c>
      <c r="K43" s="391"/>
      <c r="L43" s="393"/>
      <c r="M43" s="384"/>
      <c r="N43" s="394"/>
      <c r="O43" s="391"/>
      <c r="P43" s="392"/>
    </row>
    <row r="44" spans="1:20" ht="44.25" customHeight="1" x14ac:dyDescent="0.15">
      <c r="A44" s="443"/>
      <c r="B44" s="444"/>
      <c r="C44" s="444"/>
      <c r="D44" s="439"/>
      <c r="E44" s="446"/>
      <c r="F44" s="440"/>
      <c r="G44" s="386"/>
      <c r="H44" s="237" t="s">
        <v>247</v>
      </c>
      <c r="I44" s="388"/>
      <c r="J44" s="238" t="s">
        <v>278</v>
      </c>
      <c r="K44" s="391"/>
      <c r="L44" s="393"/>
      <c r="M44" s="384"/>
      <c r="N44" s="394"/>
      <c r="O44" s="391"/>
      <c r="P44" s="392"/>
    </row>
    <row r="45" spans="1:20" ht="44.25" customHeight="1" x14ac:dyDescent="0.15">
      <c r="A45" s="443"/>
      <c r="B45" s="444"/>
      <c r="C45" s="444"/>
      <c r="D45" s="439"/>
      <c r="E45" s="446"/>
      <c r="F45" s="440"/>
      <c r="G45" s="386"/>
      <c r="H45" s="237" t="s">
        <v>247</v>
      </c>
      <c r="I45" s="388"/>
      <c r="J45" s="238" t="s">
        <v>278</v>
      </c>
      <c r="K45" s="391"/>
      <c r="L45" s="393"/>
      <c r="M45" s="384"/>
      <c r="N45" s="394"/>
      <c r="O45" s="391"/>
      <c r="P45" s="392"/>
    </row>
    <row r="46" spans="1:20" ht="44.25" customHeight="1" x14ac:dyDescent="0.15">
      <c r="A46" s="443"/>
      <c r="B46" s="444"/>
      <c r="C46" s="444"/>
      <c r="D46" s="439"/>
      <c r="E46" s="446"/>
      <c r="F46" s="440"/>
      <c r="G46" s="386"/>
      <c r="H46" s="237" t="s">
        <v>247</v>
      </c>
      <c r="I46" s="388"/>
      <c r="J46" s="238" t="s">
        <v>278</v>
      </c>
      <c r="K46" s="391"/>
      <c r="L46" s="393"/>
      <c r="M46" s="384"/>
      <c r="N46" s="394"/>
      <c r="O46" s="391"/>
      <c r="P46" s="392"/>
    </row>
    <row r="47" spans="1:20" ht="44.25" customHeight="1" x14ac:dyDescent="0.15">
      <c r="A47" s="443"/>
      <c r="B47" s="444"/>
      <c r="C47" s="444"/>
      <c r="D47" s="439"/>
      <c r="E47" s="446"/>
      <c r="F47" s="440"/>
      <c r="G47" s="386"/>
      <c r="H47" s="237" t="s">
        <v>247</v>
      </c>
      <c r="I47" s="388"/>
      <c r="J47" s="238" t="s">
        <v>278</v>
      </c>
      <c r="K47" s="391"/>
      <c r="L47" s="393"/>
      <c r="M47" s="384"/>
      <c r="N47" s="394"/>
      <c r="O47" s="391"/>
      <c r="P47" s="392"/>
    </row>
    <row r="48" spans="1:20" ht="44.25" customHeight="1" x14ac:dyDescent="0.15">
      <c r="A48" s="443"/>
      <c r="B48" s="444"/>
      <c r="C48" s="444"/>
      <c r="D48" s="439"/>
      <c r="E48" s="446"/>
      <c r="F48" s="440"/>
      <c r="G48" s="386"/>
      <c r="H48" s="237" t="s">
        <v>247</v>
      </c>
      <c r="I48" s="388"/>
      <c r="J48" s="238" t="s">
        <v>278</v>
      </c>
      <c r="K48" s="391"/>
      <c r="L48" s="393"/>
      <c r="M48" s="384"/>
      <c r="N48" s="394"/>
      <c r="O48" s="391"/>
      <c r="P48" s="392"/>
    </row>
    <row r="49" spans="1:20" ht="44.25" customHeight="1" x14ac:dyDescent="0.15">
      <c r="A49" s="443"/>
      <c r="B49" s="444"/>
      <c r="C49" s="444"/>
      <c r="D49" s="439"/>
      <c r="E49" s="446"/>
      <c r="F49" s="440"/>
      <c r="G49" s="386"/>
      <c r="H49" s="237" t="s">
        <v>247</v>
      </c>
      <c r="I49" s="388"/>
      <c r="J49" s="238" t="s">
        <v>278</v>
      </c>
      <c r="K49" s="391"/>
      <c r="L49" s="393"/>
      <c r="M49" s="384"/>
      <c r="N49" s="394"/>
      <c r="O49" s="391"/>
      <c r="P49" s="392"/>
    </row>
    <row r="50" spans="1:20" ht="34.5" customHeight="1" thickBot="1" x14ac:dyDescent="0.2">
      <c r="A50" s="810" t="s">
        <v>300</v>
      </c>
      <c r="B50" s="811"/>
      <c r="C50" s="812"/>
      <c r="D50" s="813"/>
      <c r="E50" s="232" t="s">
        <v>301</v>
      </c>
      <c r="F50" s="814" t="s">
        <v>302</v>
      </c>
      <c r="G50" s="815"/>
      <c r="H50" s="815"/>
      <c r="I50" s="815"/>
      <c r="J50" s="816"/>
      <c r="K50" s="395"/>
      <c r="L50" s="396"/>
      <c r="M50" s="397"/>
      <c r="N50" s="398"/>
      <c r="O50" s="395"/>
      <c r="P50" s="399"/>
    </row>
    <row r="51" spans="1:20" ht="20.25" customHeight="1" x14ac:dyDescent="0.15">
      <c r="A51" s="96" t="s">
        <v>123</v>
      </c>
      <c r="B51" s="90"/>
      <c r="C51" s="90"/>
      <c r="D51" s="106"/>
      <c r="E51" s="106"/>
      <c r="F51" s="106"/>
      <c r="G51" s="817" t="s">
        <v>141</v>
      </c>
      <c r="H51" s="767"/>
      <c r="I51" s="767"/>
      <c r="J51" s="707"/>
      <c r="K51" s="819" t="str">
        <f>IF(COUNTIF(K41:K49,"○")+K50=0,"",COUNTIF(K41:K49,"○")+K50)</f>
        <v/>
      </c>
      <c r="L51" s="821" t="str">
        <f t="shared" ref="L51" si="6">IF(COUNTIF(L41:L49,"○")+L50=0,"",COUNTIF(L41:L49,"○")+L50)</f>
        <v/>
      </c>
      <c r="M51" s="797" t="str">
        <f t="shared" ref="M51" si="7">IF(COUNTIF(M41:M49,"○")+M50=0,"",COUNTIF(M41:M49,"○")+M50)</f>
        <v/>
      </c>
      <c r="N51" s="797" t="str">
        <f t="shared" ref="N51" si="8">IF(COUNTIF(N41:N49,"○")+N50=0,"",COUNTIF(N41:N49,"○")+N50)</f>
        <v/>
      </c>
      <c r="O51" s="797" t="str">
        <f t="shared" ref="O51" si="9">IF(COUNTIF(O41:O49,"○")+O50=0,"",COUNTIF(O41:O49,"○")+O50)</f>
        <v/>
      </c>
      <c r="P51" s="799" t="str">
        <f t="shared" ref="P51" si="10">IF(COUNTIF(P41:P49,"○")+P50=0,"",COUNTIF(P41:P49,"○")+P50)</f>
        <v/>
      </c>
    </row>
    <row r="52" spans="1:20" ht="20.25" customHeight="1" thickBot="1" x14ac:dyDescent="0.2">
      <c r="A52" s="97" t="s">
        <v>334</v>
      </c>
      <c r="B52" s="86"/>
      <c r="C52" s="86"/>
      <c r="G52" s="818"/>
      <c r="H52" s="770"/>
      <c r="I52" s="770"/>
      <c r="J52" s="771"/>
      <c r="K52" s="820"/>
      <c r="L52" s="822"/>
      <c r="M52" s="798"/>
      <c r="N52" s="798"/>
      <c r="O52" s="798"/>
      <c r="P52" s="800"/>
    </row>
    <row r="53" spans="1:20" ht="18" customHeight="1" x14ac:dyDescent="0.15">
      <c r="A53" s="98" t="s">
        <v>124</v>
      </c>
      <c r="E53" s="98" t="s">
        <v>13</v>
      </c>
      <c r="F53" s="98" t="s">
        <v>122</v>
      </c>
      <c r="O53" s="162" t="s">
        <v>270</v>
      </c>
      <c r="P53" s="222" t="str">
        <f>IF(SUM(K51:P52)=0,"",P36+1)</f>
        <v/>
      </c>
    </row>
    <row r="54" spans="1:20" ht="27.75" x14ac:dyDescent="0.15">
      <c r="A54" s="801" t="s">
        <v>125</v>
      </c>
      <c r="B54" s="801"/>
      <c r="C54" s="801"/>
      <c r="D54" s="801"/>
      <c r="E54" s="801"/>
      <c r="F54" s="801"/>
      <c r="G54" s="801"/>
      <c r="H54" s="801"/>
      <c r="I54" s="801"/>
      <c r="J54" s="801"/>
      <c r="K54" s="801"/>
      <c r="L54" s="801"/>
      <c r="M54" s="100"/>
      <c r="N54" s="100"/>
      <c r="O54" s="98"/>
      <c r="P54" s="98"/>
    </row>
    <row r="55" spans="1:20" s="89" customFormat="1" ht="28.5" customHeight="1" thickBot="1" x14ac:dyDescent="0.2">
      <c r="A55" s="802" t="s">
        <v>299</v>
      </c>
      <c r="B55" s="802"/>
      <c r="C55" s="803"/>
      <c r="D55" s="803"/>
      <c r="E55" s="89" t="s">
        <v>126</v>
      </c>
      <c r="H55" s="233"/>
      <c r="I55" s="234" t="s">
        <v>304</v>
      </c>
      <c r="J55" s="214"/>
      <c r="K55" s="233" t="s">
        <v>247</v>
      </c>
      <c r="L55" s="214"/>
      <c r="M55" s="233" t="s">
        <v>278</v>
      </c>
      <c r="N55" s="214"/>
      <c r="O55" s="804" t="s">
        <v>303</v>
      </c>
      <c r="P55" s="804"/>
      <c r="R55" s="307"/>
      <c r="S55" s="307"/>
      <c r="T55" s="307"/>
    </row>
    <row r="56" spans="1:20" ht="19.5" customHeight="1" x14ac:dyDescent="0.15">
      <c r="A56" s="805" t="s">
        <v>127</v>
      </c>
      <c r="B56" s="788" t="s">
        <v>128</v>
      </c>
      <c r="C56" s="788" t="s">
        <v>129</v>
      </c>
      <c r="D56" s="807" t="s">
        <v>130</v>
      </c>
      <c r="E56" s="823"/>
      <c r="F56" s="788" t="s">
        <v>131</v>
      </c>
      <c r="G56" s="706" t="s">
        <v>132</v>
      </c>
      <c r="H56" s="767"/>
      <c r="I56" s="767"/>
      <c r="J56" s="707"/>
      <c r="K56" s="807" t="s">
        <v>133</v>
      </c>
      <c r="L56" s="808"/>
      <c r="M56" s="808"/>
      <c r="N56" s="808"/>
      <c r="O56" s="808"/>
      <c r="P56" s="809"/>
    </row>
    <row r="57" spans="1:20" ht="19.5" customHeight="1" thickBot="1" x14ac:dyDescent="0.2">
      <c r="A57" s="806"/>
      <c r="B57" s="789"/>
      <c r="C57" s="789"/>
      <c r="D57" s="92" t="s">
        <v>134</v>
      </c>
      <c r="E57" s="101" t="s">
        <v>135</v>
      </c>
      <c r="F57" s="789"/>
      <c r="G57" s="769"/>
      <c r="H57" s="770"/>
      <c r="I57" s="770"/>
      <c r="J57" s="771"/>
      <c r="K57" s="102" t="s">
        <v>136</v>
      </c>
      <c r="L57" s="103" t="s">
        <v>137</v>
      </c>
      <c r="M57" s="227" t="s">
        <v>298</v>
      </c>
      <c r="N57" s="104" t="s">
        <v>138</v>
      </c>
      <c r="O57" s="102" t="s">
        <v>139</v>
      </c>
      <c r="P57" s="105" t="s">
        <v>140</v>
      </c>
    </row>
    <row r="58" spans="1:20" ht="44.25" customHeight="1" x14ac:dyDescent="0.15">
      <c r="A58" s="441"/>
      <c r="B58" s="442"/>
      <c r="C58" s="442"/>
      <c r="D58" s="437"/>
      <c r="E58" s="445"/>
      <c r="F58" s="438"/>
      <c r="G58" s="385"/>
      <c r="H58" s="235" t="s">
        <v>247</v>
      </c>
      <c r="I58" s="387"/>
      <c r="J58" s="236" t="s">
        <v>278</v>
      </c>
      <c r="K58" s="389"/>
      <c r="L58" s="434"/>
      <c r="M58" s="435"/>
      <c r="N58" s="436"/>
      <c r="O58" s="389"/>
      <c r="P58" s="390"/>
    </row>
    <row r="59" spans="1:20" ht="44.25" customHeight="1" x14ac:dyDescent="0.15">
      <c r="A59" s="443"/>
      <c r="B59" s="444"/>
      <c r="C59" s="444"/>
      <c r="D59" s="439"/>
      <c r="E59" s="446"/>
      <c r="F59" s="440"/>
      <c r="G59" s="386"/>
      <c r="H59" s="237" t="s">
        <v>247</v>
      </c>
      <c r="I59" s="388"/>
      <c r="J59" s="238" t="s">
        <v>278</v>
      </c>
      <c r="K59" s="391"/>
      <c r="L59" s="393"/>
      <c r="M59" s="384"/>
      <c r="N59" s="394"/>
      <c r="O59" s="391"/>
      <c r="P59" s="392"/>
    </row>
    <row r="60" spans="1:20" ht="44.25" customHeight="1" x14ac:dyDescent="0.15">
      <c r="A60" s="443"/>
      <c r="B60" s="444"/>
      <c r="C60" s="444"/>
      <c r="D60" s="439"/>
      <c r="E60" s="446"/>
      <c r="F60" s="440"/>
      <c r="G60" s="386"/>
      <c r="H60" s="237" t="s">
        <v>247</v>
      </c>
      <c r="I60" s="388"/>
      <c r="J60" s="238" t="s">
        <v>278</v>
      </c>
      <c r="K60" s="391"/>
      <c r="L60" s="393"/>
      <c r="M60" s="384"/>
      <c r="N60" s="394"/>
      <c r="O60" s="391"/>
      <c r="P60" s="392"/>
    </row>
    <row r="61" spans="1:20" ht="44.25" customHeight="1" x14ac:dyDescent="0.15">
      <c r="A61" s="443"/>
      <c r="B61" s="444"/>
      <c r="C61" s="444"/>
      <c r="D61" s="439"/>
      <c r="E61" s="446"/>
      <c r="F61" s="440"/>
      <c r="G61" s="386"/>
      <c r="H61" s="237" t="s">
        <v>247</v>
      </c>
      <c r="I61" s="388"/>
      <c r="J61" s="238" t="s">
        <v>278</v>
      </c>
      <c r="K61" s="391"/>
      <c r="L61" s="393"/>
      <c r="M61" s="384"/>
      <c r="N61" s="394"/>
      <c r="O61" s="391"/>
      <c r="P61" s="392"/>
    </row>
    <row r="62" spans="1:20" ht="44.25" customHeight="1" x14ac:dyDescent="0.15">
      <c r="A62" s="443"/>
      <c r="B62" s="444"/>
      <c r="C62" s="444"/>
      <c r="D62" s="439"/>
      <c r="E62" s="446"/>
      <c r="F62" s="440"/>
      <c r="G62" s="386"/>
      <c r="H62" s="237" t="s">
        <v>247</v>
      </c>
      <c r="I62" s="388"/>
      <c r="J62" s="238" t="s">
        <v>278</v>
      </c>
      <c r="K62" s="391"/>
      <c r="L62" s="393"/>
      <c r="M62" s="384"/>
      <c r="N62" s="394"/>
      <c r="O62" s="391"/>
      <c r="P62" s="392"/>
    </row>
    <row r="63" spans="1:20" ht="44.25" customHeight="1" x14ac:dyDescent="0.15">
      <c r="A63" s="443"/>
      <c r="B63" s="444"/>
      <c r="C63" s="444"/>
      <c r="D63" s="439"/>
      <c r="E63" s="446"/>
      <c r="F63" s="440"/>
      <c r="G63" s="386"/>
      <c r="H63" s="237" t="s">
        <v>247</v>
      </c>
      <c r="I63" s="388"/>
      <c r="J63" s="238" t="s">
        <v>278</v>
      </c>
      <c r="K63" s="391"/>
      <c r="L63" s="393"/>
      <c r="M63" s="384"/>
      <c r="N63" s="394"/>
      <c r="O63" s="391"/>
      <c r="P63" s="392"/>
    </row>
    <row r="64" spans="1:20" ht="44.25" customHeight="1" x14ac:dyDescent="0.15">
      <c r="A64" s="443"/>
      <c r="B64" s="444"/>
      <c r="C64" s="444"/>
      <c r="D64" s="439"/>
      <c r="E64" s="446"/>
      <c r="F64" s="440"/>
      <c r="G64" s="386"/>
      <c r="H64" s="237" t="s">
        <v>247</v>
      </c>
      <c r="I64" s="388"/>
      <c r="J64" s="238" t="s">
        <v>278</v>
      </c>
      <c r="K64" s="391"/>
      <c r="L64" s="393"/>
      <c r="M64" s="384"/>
      <c r="N64" s="394"/>
      <c r="O64" s="391"/>
      <c r="P64" s="392"/>
    </row>
    <row r="65" spans="1:20" ht="44.25" customHeight="1" x14ac:dyDescent="0.15">
      <c r="A65" s="443"/>
      <c r="B65" s="444"/>
      <c r="C65" s="444"/>
      <c r="D65" s="439"/>
      <c r="E65" s="446"/>
      <c r="F65" s="440"/>
      <c r="G65" s="386"/>
      <c r="H65" s="237" t="s">
        <v>247</v>
      </c>
      <c r="I65" s="388"/>
      <c r="J65" s="238" t="s">
        <v>278</v>
      </c>
      <c r="K65" s="391"/>
      <c r="L65" s="393"/>
      <c r="M65" s="384"/>
      <c r="N65" s="394"/>
      <c r="O65" s="391"/>
      <c r="P65" s="392"/>
    </row>
    <row r="66" spans="1:20" ht="44.25" customHeight="1" x14ac:dyDescent="0.15">
      <c r="A66" s="443"/>
      <c r="B66" s="444"/>
      <c r="C66" s="444"/>
      <c r="D66" s="439"/>
      <c r="E66" s="446"/>
      <c r="F66" s="440"/>
      <c r="G66" s="386"/>
      <c r="H66" s="237" t="s">
        <v>247</v>
      </c>
      <c r="I66" s="388"/>
      <c r="J66" s="238" t="s">
        <v>278</v>
      </c>
      <c r="K66" s="391"/>
      <c r="L66" s="393"/>
      <c r="M66" s="384"/>
      <c r="N66" s="394"/>
      <c r="O66" s="391"/>
      <c r="P66" s="392"/>
    </row>
    <row r="67" spans="1:20" ht="34.5" customHeight="1" thickBot="1" x14ac:dyDescent="0.2">
      <c r="A67" s="810" t="s">
        <v>300</v>
      </c>
      <c r="B67" s="811"/>
      <c r="C67" s="812"/>
      <c r="D67" s="813"/>
      <c r="E67" s="232" t="s">
        <v>301</v>
      </c>
      <c r="F67" s="814" t="s">
        <v>302</v>
      </c>
      <c r="G67" s="815"/>
      <c r="H67" s="815"/>
      <c r="I67" s="815"/>
      <c r="J67" s="816"/>
      <c r="K67" s="395"/>
      <c r="L67" s="396"/>
      <c r="M67" s="397"/>
      <c r="N67" s="398"/>
      <c r="O67" s="395"/>
      <c r="P67" s="399"/>
    </row>
    <row r="68" spans="1:20" ht="20.25" customHeight="1" x14ac:dyDescent="0.15">
      <c r="A68" s="96" t="s">
        <v>123</v>
      </c>
      <c r="B68" s="90"/>
      <c r="C68" s="90"/>
      <c r="D68" s="106"/>
      <c r="E68" s="106"/>
      <c r="F68" s="106"/>
      <c r="G68" s="817" t="s">
        <v>141</v>
      </c>
      <c r="H68" s="767"/>
      <c r="I68" s="767"/>
      <c r="J68" s="707"/>
      <c r="K68" s="819" t="str">
        <f>IF(COUNTIF(K58:K66,"○")+K67=0,"",COUNTIF(K58:K66,"○")+K67)</f>
        <v/>
      </c>
      <c r="L68" s="821" t="str">
        <f t="shared" ref="L68" si="11">IF(COUNTIF(L58:L66,"○")+L67=0,"",COUNTIF(L58:L66,"○")+L67)</f>
        <v/>
      </c>
      <c r="M68" s="797" t="str">
        <f t="shared" ref="M68" si="12">IF(COUNTIF(M58:M66,"○")+M67=0,"",COUNTIF(M58:M66,"○")+M67)</f>
        <v/>
      </c>
      <c r="N68" s="797" t="str">
        <f t="shared" ref="N68" si="13">IF(COUNTIF(N58:N66,"○")+N67=0,"",COUNTIF(N58:N66,"○")+N67)</f>
        <v/>
      </c>
      <c r="O68" s="797" t="str">
        <f t="shared" ref="O68" si="14">IF(COUNTIF(O58:O66,"○")+O67=0,"",COUNTIF(O58:O66,"○")+O67)</f>
        <v/>
      </c>
      <c r="P68" s="799" t="str">
        <f t="shared" ref="P68" si="15">IF(COUNTIF(P58:P66,"○")+P67=0,"",COUNTIF(P58:P66,"○")+P67)</f>
        <v/>
      </c>
    </row>
    <row r="69" spans="1:20" ht="20.25" customHeight="1" thickBot="1" x14ac:dyDescent="0.2">
      <c r="A69" s="97" t="s">
        <v>334</v>
      </c>
      <c r="B69" s="86"/>
      <c r="C69" s="86"/>
      <c r="G69" s="818"/>
      <c r="H69" s="770"/>
      <c r="I69" s="770"/>
      <c r="J69" s="771"/>
      <c r="K69" s="820"/>
      <c r="L69" s="822"/>
      <c r="M69" s="798"/>
      <c r="N69" s="798"/>
      <c r="O69" s="798"/>
      <c r="P69" s="800"/>
    </row>
    <row r="70" spans="1:20" ht="18" customHeight="1" x14ac:dyDescent="0.15">
      <c r="A70" s="98" t="s">
        <v>124</v>
      </c>
      <c r="E70" s="98" t="s">
        <v>13</v>
      </c>
      <c r="F70" s="98" t="s">
        <v>122</v>
      </c>
      <c r="O70" s="162" t="s">
        <v>270</v>
      </c>
      <c r="P70" s="222" t="str">
        <f>IF(SUM(K68:P69)=0,"",P53+1)</f>
        <v/>
      </c>
    </row>
    <row r="71" spans="1:20" ht="27.75" x14ac:dyDescent="0.15">
      <c r="A71" s="801" t="s">
        <v>125</v>
      </c>
      <c r="B71" s="801"/>
      <c r="C71" s="801"/>
      <c r="D71" s="801"/>
      <c r="E71" s="801"/>
      <c r="F71" s="801"/>
      <c r="G71" s="801"/>
      <c r="H71" s="801"/>
      <c r="I71" s="801"/>
      <c r="J71" s="801"/>
      <c r="K71" s="801"/>
      <c r="L71" s="801"/>
      <c r="M71" s="100"/>
      <c r="N71" s="100"/>
      <c r="O71" s="98"/>
      <c r="P71" s="98"/>
    </row>
    <row r="72" spans="1:20" s="89" customFormat="1" ht="28.5" customHeight="1" thickBot="1" x14ac:dyDescent="0.2">
      <c r="A72" s="802" t="s">
        <v>299</v>
      </c>
      <c r="B72" s="802"/>
      <c r="C72" s="803"/>
      <c r="D72" s="803"/>
      <c r="E72" s="89" t="s">
        <v>126</v>
      </c>
      <c r="H72" s="233"/>
      <c r="I72" s="234" t="s">
        <v>304</v>
      </c>
      <c r="J72" s="214"/>
      <c r="K72" s="233" t="s">
        <v>247</v>
      </c>
      <c r="L72" s="214"/>
      <c r="M72" s="233" t="s">
        <v>278</v>
      </c>
      <c r="N72" s="214"/>
      <c r="O72" s="804" t="s">
        <v>303</v>
      </c>
      <c r="P72" s="804"/>
      <c r="R72" s="307"/>
      <c r="S72" s="307"/>
      <c r="T72" s="307"/>
    </row>
    <row r="73" spans="1:20" ht="19.5" customHeight="1" x14ac:dyDescent="0.15">
      <c r="A73" s="805" t="s">
        <v>127</v>
      </c>
      <c r="B73" s="788" t="s">
        <v>128</v>
      </c>
      <c r="C73" s="788" t="s">
        <v>129</v>
      </c>
      <c r="D73" s="807" t="s">
        <v>130</v>
      </c>
      <c r="E73" s="823"/>
      <c r="F73" s="788" t="s">
        <v>131</v>
      </c>
      <c r="G73" s="706" t="s">
        <v>132</v>
      </c>
      <c r="H73" s="767"/>
      <c r="I73" s="767"/>
      <c r="J73" s="707"/>
      <c r="K73" s="807" t="s">
        <v>133</v>
      </c>
      <c r="L73" s="808"/>
      <c r="M73" s="808"/>
      <c r="N73" s="808"/>
      <c r="O73" s="808"/>
      <c r="P73" s="809"/>
    </row>
    <row r="74" spans="1:20" ht="19.5" customHeight="1" thickBot="1" x14ac:dyDescent="0.2">
      <c r="A74" s="806"/>
      <c r="B74" s="789"/>
      <c r="C74" s="789"/>
      <c r="D74" s="92" t="s">
        <v>134</v>
      </c>
      <c r="E74" s="101" t="s">
        <v>135</v>
      </c>
      <c r="F74" s="789"/>
      <c r="G74" s="769"/>
      <c r="H74" s="770"/>
      <c r="I74" s="770"/>
      <c r="J74" s="771"/>
      <c r="K74" s="102" t="s">
        <v>136</v>
      </c>
      <c r="L74" s="103" t="s">
        <v>137</v>
      </c>
      <c r="M74" s="227" t="s">
        <v>298</v>
      </c>
      <c r="N74" s="104" t="s">
        <v>138</v>
      </c>
      <c r="O74" s="102" t="s">
        <v>139</v>
      </c>
      <c r="P74" s="105" t="s">
        <v>140</v>
      </c>
    </row>
    <row r="75" spans="1:20" ht="44.25" customHeight="1" x14ac:dyDescent="0.15">
      <c r="A75" s="441"/>
      <c r="B75" s="442"/>
      <c r="C75" s="442"/>
      <c r="D75" s="437"/>
      <c r="E75" s="445"/>
      <c r="F75" s="438"/>
      <c r="G75" s="385"/>
      <c r="H75" s="235" t="s">
        <v>247</v>
      </c>
      <c r="I75" s="387"/>
      <c r="J75" s="236" t="s">
        <v>278</v>
      </c>
      <c r="K75" s="389"/>
      <c r="L75" s="434"/>
      <c r="M75" s="435"/>
      <c r="N75" s="436"/>
      <c r="O75" s="389"/>
      <c r="P75" s="390"/>
    </row>
    <row r="76" spans="1:20" ht="44.25" customHeight="1" x14ac:dyDescent="0.15">
      <c r="A76" s="443"/>
      <c r="B76" s="444"/>
      <c r="C76" s="444"/>
      <c r="D76" s="439"/>
      <c r="E76" s="446"/>
      <c r="F76" s="440"/>
      <c r="G76" s="386"/>
      <c r="H76" s="237" t="s">
        <v>247</v>
      </c>
      <c r="I76" s="388"/>
      <c r="J76" s="238" t="s">
        <v>278</v>
      </c>
      <c r="K76" s="391"/>
      <c r="L76" s="393"/>
      <c r="M76" s="384"/>
      <c r="N76" s="394"/>
      <c r="O76" s="391"/>
      <c r="P76" s="392"/>
    </row>
    <row r="77" spans="1:20" ht="44.25" customHeight="1" x14ac:dyDescent="0.15">
      <c r="A77" s="443"/>
      <c r="B77" s="444"/>
      <c r="C77" s="444"/>
      <c r="D77" s="439"/>
      <c r="E77" s="446"/>
      <c r="F77" s="440"/>
      <c r="G77" s="386"/>
      <c r="H77" s="237" t="s">
        <v>247</v>
      </c>
      <c r="I77" s="388"/>
      <c r="J77" s="238" t="s">
        <v>278</v>
      </c>
      <c r="K77" s="391"/>
      <c r="L77" s="393"/>
      <c r="M77" s="384"/>
      <c r="N77" s="394"/>
      <c r="O77" s="391"/>
      <c r="P77" s="392"/>
    </row>
    <row r="78" spans="1:20" ht="44.25" customHeight="1" x14ac:dyDescent="0.15">
      <c r="A78" s="443"/>
      <c r="B78" s="444"/>
      <c r="C78" s="444"/>
      <c r="D78" s="439"/>
      <c r="E78" s="446"/>
      <c r="F78" s="440"/>
      <c r="G78" s="386"/>
      <c r="H78" s="237" t="s">
        <v>247</v>
      </c>
      <c r="I78" s="388"/>
      <c r="J78" s="238" t="s">
        <v>278</v>
      </c>
      <c r="K78" s="391"/>
      <c r="L78" s="393"/>
      <c r="M78" s="384"/>
      <c r="N78" s="394"/>
      <c r="O78" s="391"/>
      <c r="P78" s="392"/>
    </row>
    <row r="79" spans="1:20" ht="44.25" customHeight="1" x14ac:dyDescent="0.15">
      <c r="A79" s="443"/>
      <c r="B79" s="444"/>
      <c r="C79" s="444"/>
      <c r="D79" s="439"/>
      <c r="E79" s="446"/>
      <c r="F79" s="440"/>
      <c r="G79" s="386"/>
      <c r="H79" s="237" t="s">
        <v>247</v>
      </c>
      <c r="I79" s="388"/>
      <c r="J79" s="238" t="s">
        <v>278</v>
      </c>
      <c r="K79" s="391"/>
      <c r="L79" s="393"/>
      <c r="M79" s="384"/>
      <c r="N79" s="394"/>
      <c r="O79" s="391"/>
      <c r="P79" s="392"/>
    </row>
    <row r="80" spans="1:20" ht="44.25" customHeight="1" x14ac:dyDescent="0.15">
      <c r="A80" s="443"/>
      <c r="B80" s="444"/>
      <c r="C80" s="444"/>
      <c r="D80" s="439"/>
      <c r="E80" s="446"/>
      <c r="F80" s="440"/>
      <c r="G80" s="386"/>
      <c r="H80" s="237" t="s">
        <v>247</v>
      </c>
      <c r="I80" s="388"/>
      <c r="J80" s="238" t="s">
        <v>278</v>
      </c>
      <c r="K80" s="391"/>
      <c r="L80" s="393"/>
      <c r="M80" s="384"/>
      <c r="N80" s="394"/>
      <c r="O80" s="391"/>
      <c r="P80" s="392"/>
    </row>
    <row r="81" spans="1:20" ht="44.25" customHeight="1" x14ac:dyDescent="0.15">
      <c r="A81" s="443"/>
      <c r="B81" s="444"/>
      <c r="C81" s="444"/>
      <c r="D81" s="439"/>
      <c r="E81" s="446"/>
      <c r="F81" s="440"/>
      <c r="G81" s="386"/>
      <c r="H81" s="237" t="s">
        <v>247</v>
      </c>
      <c r="I81" s="388"/>
      <c r="J81" s="238" t="s">
        <v>278</v>
      </c>
      <c r="K81" s="391"/>
      <c r="L81" s="393"/>
      <c r="M81" s="384"/>
      <c r="N81" s="394"/>
      <c r="O81" s="391"/>
      <c r="P81" s="392"/>
    </row>
    <row r="82" spans="1:20" ht="44.25" customHeight="1" x14ac:dyDescent="0.15">
      <c r="A82" s="443"/>
      <c r="B82" s="444"/>
      <c r="C82" s="444"/>
      <c r="D82" s="439"/>
      <c r="E82" s="446"/>
      <c r="F82" s="440"/>
      <c r="G82" s="386"/>
      <c r="H82" s="237" t="s">
        <v>247</v>
      </c>
      <c r="I82" s="388"/>
      <c r="J82" s="238" t="s">
        <v>278</v>
      </c>
      <c r="K82" s="391"/>
      <c r="L82" s="393"/>
      <c r="M82" s="384"/>
      <c r="N82" s="394"/>
      <c r="O82" s="391"/>
      <c r="P82" s="392"/>
    </row>
    <row r="83" spans="1:20" ht="44.25" customHeight="1" x14ac:dyDescent="0.15">
      <c r="A83" s="443"/>
      <c r="B83" s="444"/>
      <c r="C83" s="444"/>
      <c r="D83" s="439"/>
      <c r="E83" s="446"/>
      <c r="F83" s="440"/>
      <c r="G83" s="386"/>
      <c r="H83" s="237" t="s">
        <v>247</v>
      </c>
      <c r="I83" s="388"/>
      <c r="J83" s="238" t="s">
        <v>278</v>
      </c>
      <c r="K83" s="391"/>
      <c r="L83" s="393"/>
      <c r="M83" s="384"/>
      <c r="N83" s="394"/>
      <c r="O83" s="391"/>
      <c r="P83" s="392"/>
    </row>
    <row r="84" spans="1:20" ht="34.5" customHeight="1" thickBot="1" x14ac:dyDescent="0.2">
      <c r="A84" s="810" t="s">
        <v>300</v>
      </c>
      <c r="B84" s="811"/>
      <c r="C84" s="812"/>
      <c r="D84" s="813"/>
      <c r="E84" s="232" t="s">
        <v>301</v>
      </c>
      <c r="F84" s="814" t="s">
        <v>302</v>
      </c>
      <c r="G84" s="815"/>
      <c r="H84" s="815"/>
      <c r="I84" s="815"/>
      <c r="J84" s="816"/>
      <c r="K84" s="395"/>
      <c r="L84" s="396"/>
      <c r="M84" s="397"/>
      <c r="N84" s="398"/>
      <c r="O84" s="395"/>
      <c r="P84" s="399"/>
    </row>
    <row r="85" spans="1:20" ht="20.25" customHeight="1" x14ac:dyDescent="0.15">
      <c r="A85" s="96" t="s">
        <v>123</v>
      </c>
      <c r="B85" s="90"/>
      <c r="C85" s="90"/>
      <c r="D85" s="106"/>
      <c r="E85" s="106"/>
      <c r="F85" s="106"/>
      <c r="G85" s="817" t="s">
        <v>141</v>
      </c>
      <c r="H85" s="767"/>
      <c r="I85" s="767"/>
      <c r="J85" s="707"/>
      <c r="K85" s="819" t="str">
        <f>IF(COUNTIF(K75:K83,"○")+K84=0,"",COUNTIF(K75:K83,"○")+K84)</f>
        <v/>
      </c>
      <c r="L85" s="821" t="str">
        <f t="shared" ref="L85" si="16">IF(COUNTIF(L75:L83,"○")+L84=0,"",COUNTIF(L75:L83,"○")+L84)</f>
        <v/>
      </c>
      <c r="M85" s="797" t="str">
        <f t="shared" ref="M85" si="17">IF(COUNTIF(M75:M83,"○")+M84=0,"",COUNTIF(M75:M83,"○")+M84)</f>
        <v/>
      </c>
      <c r="N85" s="797" t="str">
        <f t="shared" ref="N85" si="18">IF(COUNTIF(N75:N83,"○")+N84=0,"",COUNTIF(N75:N83,"○")+N84)</f>
        <v/>
      </c>
      <c r="O85" s="797" t="str">
        <f t="shared" ref="O85" si="19">IF(COUNTIF(O75:O83,"○")+O84=0,"",COUNTIF(O75:O83,"○")+O84)</f>
        <v/>
      </c>
      <c r="P85" s="799" t="str">
        <f t="shared" ref="P85" si="20">IF(COUNTIF(P75:P83,"○")+P84=0,"",COUNTIF(P75:P83,"○")+P84)</f>
        <v/>
      </c>
    </row>
    <row r="86" spans="1:20" ht="20.25" customHeight="1" thickBot="1" x14ac:dyDescent="0.2">
      <c r="A86" s="97" t="s">
        <v>334</v>
      </c>
      <c r="B86" s="86"/>
      <c r="C86" s="86"/>
      <c r="G86" s="818"/>
      <c r="H86" s="770"/>
      <c r="I86" s="770"/>
      <c r="J86" s="771"/>
      <c r="K86" s="820"/>
      <c r="L86" s="822"/>
      <c r="M86" s="798"/>
      <c r="N86" s="798"/>
      <c r="O86" s="798"/>
      <c r="P86" s="800"/>
    </row>
    <row r="87" spans="1:20" ht="18" customHeight="1" x14ac:dyDescent="0.15">
      <c r="A87" s="98" t="s">
        <v>124</v>
      </c>
      <c r="E87" s="98" t="s">
        <v>13</v>
      </c>
      <c r="F87" s="98" t="s">
        <v>122</v>
      </c>
      <c r="O87" s="162" t="s">
        <v>270</v>
      </c>
      <c r="P87" s="222" t="str">
        <f>IF(SUM(K85:P86)=0,"",P70+1)</f>
        <v/>
      </c>
    </row>
    <row r="88" spans="1:20" ht="27.75" x14ac:dyDescent="0.15">
      <c r="A88" s="801" t="s">
        <v>125</v>
      </c>
      <c r="B88" s="801"/>
      <c r="C88" s="801"/>
      <c r="D88" s="801"/>
      <c r="E88" s="801"/>
      <c r="F88" s="801"/>
      <c r="G88" s="801"/>
      <c r="H88" s="801"/>
      <c r="I88" s="801"/>
      <c r="J88" s="801"/>
      <c r="K88" s="801"/>
      <c r="L88" s="801"/>
      <c r="M88" s="100"/>
      <c r="N88" s="100"/>
      <c r="O88" s="98"/>
      <c r="P88" s="98"/>
    </row>
    <row r="89" spans="1:20" s="89" customFormat="1" ht="28.5" customHeight="1" thickBot="1" x14ac:dyDescent="0.2">
      <c r="A89" s="802" t="s">
        <v>299</v>
      </c>
      <c r="B89" s="802"/>
      <c r="C89" s="803"/>
      <c r="D89" s="803"/>
      <c r="E89" s="89" t="s">
        <v>126</v>
      </c>
      <c r="H89" s="233"/>
      <c r="I89" s="234" t="s">
        <v>304</v>
      </c>
      <c r="J89" s="214"/>
      <c r="K89" s="233" t="s">
        <v>247</v>
      </c>
      <c r="L89" s="214"/>
      <c r="M89" s="233" t="s">
        <v>278</v>
      </c>
      <c r="N89" s="214"/>
      <c r="O89" s="804" t="s">
        <v>303</v>
      </c>
      <c r="P89" s="804"/>
      <c r="R89" s="307"/>
      <c r="S89" s="307"/>
      <c r="T89" s="307"/>
    </row>
    <row r="90" spans="1:20" ht="19.5" customHeight="1" x14ac:dyDescent="0.15">
      <c r="A90" s="805" t="s">
        <v>127</v>
      </c>
      <c r="B90" s="788" t="s">
        <v>128</v>
      </c>
      <c r="C90" s="788" t="s">
        <v>129</v>
      </c>
      <c r="D90" s="807" t="s">
        <v>130</v>
      </c>
      <c r="E90" s="823"/>
      <c r="F90" s="788" t="s">
        <v>131</v>
      </c>
      <c r="G90" s="706" t="s">
        <v>132</v>
      </c>
      <c r="H90" s="767"/>
      <c r="I90" s="767"/>
      <c r="J90" s="707"/>
      <c r="K90" s="807" t="s">
        <v>133</v>
      </c>
      <c r="L90" s="808"/>
      <c r="M90" s="808"/>
      <c r="N90" s="808"/>
      <c r="O90" s="808"/>
      <c r="P90" s="809"/>
    </row>
    <row r="91" spans="1:20" ht="19.5" customHeight="1" thickBot="1" x14ac:dyDescent="0.2">
      <c r="A91" s="806"/>
      <c r="B91" s="789"/>
      <c r="C91" s="789"/>
      <c r="D91" s="92" t="s">
        <v>134</v>
      </c>
      <c r="E91" s="101" t="s">
        <v>135</v>
      </c>
      <c r="F91" s="789"/>
      <c r="G91" s="769"/>
      <c r="H91" s="770"/>
      <c r="I91" s="770"/>
      <c r="J91" s="771"/>
      <c r="K91" s="102" t="s">
        <v>136</v>
      </c>
      <c r="L91" s="103" t="s">
        <v>137</v>
      </c>
      <c r="M91" s="227" t="s">
        <v>298</v>
      </c>
      <c r="N91" s="104" t="s">
        <v>138</v>
      </c>
      <c r="O91" s="102" t="s">
        <v>139</v>
      </c>
      <c r="P91" s="105" t="s">
        <v>140</v>
      </c>
    </row>
    <row r="92" spans="1:20" ht="44.25" customHeight="1" x14ac:dyDescent="0.15">
      <c r="A92" s="441"/>
      <c r="B92" s="442"/>
      <c r="C92" s="442"/>
      <c r="D92" s="437"/>
      <c r="E92" s="445"/>
      <c r="F92" s="438"/>
      <c r="G92" s="385"/>
      <c r="H92" s="235" t="s">
        <v>247</v>
      </c>
      <c r="I92" s="387"/>
      <c r="J92" s="236" t="s">
        <v>278</v>
      </c>
      <c r="K92" s="389"/>
      <c r="L92" s="434"/>
      <c r="M92" s="435"/>
      <c r="N92" s="436"/>
      <c r="O92" s="389"/>
      <c r="P92" s="390"/>
    </row>
    <row r="93" spans="1:20" ht="44.25" customHeight="1" x14ac:dyDescent="0.15">
      <c r="A93" s="443"/>
      <c r="B93" s="444"/>
      <c r="C93" s="444"/>
      <c r="D93" s="439"/>
      <c r="E93" s="446"/>
      <c r="F93" s="440"/>
      <c r="G93" s="386"/>
      <c r="H93" s="237" t="s">
        <v>247</v>
      </c>
      <c r="I93" s="388"/>
      <c r="J93" s="238" t="s">
        <v>278</v>
      </c>
      <c r="K93" s="391"/>
      <c r="L93" s="393"/>
      <c r="M93" s="384"/>
      <c r="N93" s="394"/>
      <c r="O93" s="391"/>
      <c r="P93" s="392"/>
    </row>
    <row r="94" spans="1:20" ht="44.25" customHeight="1" x14ac:dyDescent="0.15">
      <c r="A94" s="443"/>
      <c r="B94" s="444"/>
      <c r="C94" s="444"/>
      <c r="D94" s="439"/>
      <c r="E94" s="446"/>
      <c r="F94" s="440"/>
      <c r="G94" s="386"/>
      <c r="H94" s="237" t="s">
        <v>247</v>
      </c>
      <c r="I94" s="388"/>
      <c r="J94" s="238" t="s">
        <v>278</v>
      </c>
      <c r="K94" s="391"/>
      <c r="L94" s="393"/>
      <c r="M94" s="384"/>
      <c r="N94" s="394"/>
      <c r="O94" s="391"/>
      <c r="P94" s="392"/>
    </row>
    <row r="95" spans="1:20" ht="44.25" customHeight="1" x14ac:dyDescent="0.15">
      <c r="A95" s="443"/>
      <c r="B95" s="444"/>
      <c r="C95" s="444"/>
      <c r="D95" s="439"/>
      <c r="E95" s="446"/>
      <c r="F95" s="440"/>
      <c r="G95" s="386"/>
      <c r="H95" s="237" t="s">
        <v>247</v>
      </c>
      <c r="I95" s="388"/>
      <c r="J95" s="238" t="s">
        <v>278</v>
      </c>
      <c r="K95" s="391"/>
      <c r="L95" s="393"/>
      <c r="M95" s="384"/>
      <c r="N95" s="394"/>
      <c r="O95" s="391"/>
      <c r="P95" s="392"/>
    </row>
    <row r="96" spans="1:20" ht="44.25" customHeight="1" x14ac:dyDescent="0.15">
      <c r="A96" s="443"/>
      <c r="B96" s="444"/>
      <c r="C96" s="444"/>
      <c r="D96" s="439"/>
      <c r="E96" s="446"/>
      <c r="F96" s="440"/>
      <c r="G96" s="386"/>
      <c r="H96" s="237" t="s">
        <v>247</v>
      </c>
      <c r="I96" s="388"/>
      <c r="J96" s="238" t="s">
        <v>278</v>
      </c>
      <c r="K96" s="391"/>
      <c r="L96" s="393"/>
      <c r="M96" s="384"/>
      <c r="N96" s="394"/>
      <c r="O96" s="391"/>
      <c r="P96" s="392"/>
    </row>
    <row r="97" spans="1:20" ht="44.25" customHeight="1" x14ac:dyDescent="0.15">
      <c r="A97" s="443"/>
      <c r="B97" s="444"/>
      <c r="C97" s="444"/>
      <c r="D97" s="439"/>
      <c r="E97" s="446"/>
      <c r="F97" s="440"/>
      <c r="G97" s="386"/>
      <c r="H97" s="237" t="s">
        <v>247</v>
      </c>
      <c r="I97" s="388"/>
      <c r="J97" s="238" t="s">
        <v>278</v>
      </c>
      <c r="K97" s="391"/>
      <c r="L97" s="393"/>
      <c r="M97" s="384"/>
      <c r="N97" s="394"/>
      <c r="O97" s="391"/>
      <c r="P97" s="392"/>
    </row>
    <row r="98" spans="1:20" ht="44.25" customHeight="1" x14ac:dyDescent="0.15">
      <c r="A98" s="443"/>
      <c r="B98" s="444"/>
      <c r="C98" s="444"/>
      <c r="D98" s="439"/>
      <c r="E98" s="446"/>
      <c r="F98" s="440"/>
      <c r="G98" s="386"/>
      <c r="H98" s="237" t="s">
        <v>247</v>
      </c>
      <c r="I98" s="388"/>
      <c r="J98" s="238" t="s">
        <v>278</v>
      </c>
      <c r="K98" s="391"/>
      <c r="L98" s="393"/>
      <c r="M98" s="384"/>
      <c r="N98" s="394"/>
      <c r="O98" s="391"/>
      <c r="P98" s="392"/>
    </row>
    <row r="99" spans="1:20" ht="44.25" customHeight="1" x14ac:dyDescent="0.15">
      <c r="A99" s="443"/>
      <c r="B99" s="444"/>
      <c r="C99" s="444"/>
      <c r="D99" s="439"/>
      <c r="E99" s="446"/>
      <c r="F99" s="440"/>
      <c r="G99" s="386"/>
      <c r="H99" s="237" t="s">
        <v>247</v>
      </c>
      <c r="I99" s="388"/>
      <c r="J99" s="238" t="s">
        <v>278</v>
      </c>
      <c r="K99" s="391"/>
      <c r="L99" s="393"/>
      <c r="M99" s="384"/>
      <c r="N99" s="394"/>
      <c r="O99" s="391"/>
      <c r="P99" s="392"/>
    </row>
    <row r="100" spans="1:20" ht="44.25" customHeight="1" x14ac:dyDescent="0.15">
      <c r="A100" s="443"/>
      <c r="B100" s="444"/>
      <c r="C100" s="444"/>
      <c r="D100" s="439"/>
      <c r="E100" s="446"/>
      <c r="F100" s="440"/>
      <c r="G100" s="386"/>
      <c r="H100" s="237" t="s">
        <v>247</v>
      </c>
      <c r="I100" s="388"/>
      <c r="J100" s="238" t="s">
        <v>278</v>
      </c>
      <c r="K100" s="391"/>
      <c r="L100" s="393"/>
      <c r="M100" s="384"/>
      <c r="N100" s="394"/>
      <c r="O100" s="391"/>
      <c r="P100" s="392"/>
    </row>
    <row r="101" spans="1:20" ht="34.5" customHeight="1" thickBot="1" x14ac:dyDescent="0.2">
      <c r="A101" s="810" t="s">
        <v>300</v>
      </c>
      <c r="B101" s="811"/>
      <c r="C101" s="812"/>
      <c r="D101" s="813"/>
      <c r="E101" s="232" t="s">
        <v>301</v>
      </c>
      <c r="F101" s="814" t="s">
        <v>302</v>
      </c>
      <c r="G101" s="815"/>
      <c r="H101" s="815"/>
      <c r="I101" s="815"/>
      <c r="J101" s="816"/>
      <c r="K101" s="395"/>
      <c r="L101" s="396"/>
      <c r="M101" s="397"/>
      <c r="N101" s="398"/>
      <c r="O101" s="395"/>
      <c r="P101" s="399"/>
    </row>
    <row r="102" spans="1:20" ht="20.25" customHeight="1" x14ac:dyDescent="0.15">
      <c r="A102" s="96" t="s">
        <v>123</v>
      </c>
      <c r="B102" s="90"/>
      <c r="C102" s="90"/>
      <c r="D102" s="106"/>
      <c r="E102" s="106"/>
      <c r="F102" s="106"/>
      <c r="G102" s="817" t="s">
        <v>141</v>
      </c>
      <c r="H102" s="767"/>
      <c r="I102" s="767"/>
      <c r="J102" s="707"/>
      <c r="K102" s="819" t="str">
        <f>IF(COUNTIF(K92:K100,"○")+K101=0,"",COUNTIF(K92:K100,"○")+K101)</f>
        <v/>
      </c>
      <c r="L102" s="821" t="str">
        <f t="shared" ref="L102" si="21">IF(COUNTIF(L92:L100,"○")+L101=0,"",COUNTIF(L92:L100,"○")+L101)</f>
        <v/>
      </c>
      <c r="M102" s="797" t="str">
        <f t="shared" ref="M102" si="22">IF(COUNTIF(M92:M100,"○")+M101=0,"",COUNTIF(M92:M100,"○")+M101)</f>
        <v/>
      </c>
      <c r="N102" s="797" t="str">
        <f t="shared" ref="N102" si="23">IF(COUNTIF(N92:N100,"○")+N101=0,"",COUNTIF(N92:N100,"○")+N101)</f>
        <v/>
      </c>
      <c r="O102" s="797" t="str">
        <f t="shared" ref="O102" si="24">IF(COUNTIF(O92:O100,"○")+O101=0,"",COUNTIF(O92:O100,"○")+O101)</f>
        <v/>
      </c>
      <c r="P102" s="799" t="str">
        <f t="shared" ref="P102" si="25">IF(COUNTIF(P92:P100,"○")+P101=0,"",COUNTIF(P92:P100,"○")+P101)</f>
        <v/>
      </c>
    </row>
    <row r="103" spans="1:20" ht="20.25" customHeight="1" thickBot="1" x14ac:dyDescent="0.2">
      <c r="A103" s="97" t="s">
        <v>334</v>
      </c>
      <c r="B103" s="86"/>
      <c r="C103" s="86"/>
      <c r="G103" s="818"/>
      <c r="H103" s="770"/>
      <c r="I103" s="770"/>
      <c r="J103" s="771"/>
      <c r="K103" s="820"/>
      <c r="L103" s="822"/>
      <c r="M103" s="798"/>
      <c r="N103" s="798"/>
      <c r="O103" s="798"/>
      <c r="P103" s="800"/>
    </row>
    <row r="104" spans="1:20" ht="18" customHeight="1" x14ac:dyDescent="0.15">
      <c r="A104" s="98" t="s">
        <v>124</v>
      </c>
      <c r="E104" s="98" t="s">
        <v>13</v>
      </c>
      <c r="F104" s="98" t="s">
        <v>122</v>
      </c>
      <c r="O104" s="162" t="s">
        <v>270</v>
      </c>
      <c r="P104" s="222" t="str">
        <f>IF(SUM(K102:P103)=0,"",P87+1)</f>
        <v/>
      </c>
    </row>
    <row r="105" spans="1:20" ht="27.75" x14ac:dyDescent="0.15">
      <c r="A105" s="801" t="s">
        <v>125</v>
      </c>
      <c r="B105" s="801"/>
      <c r="C105" s="801"/>
      <c r="D105" s="801"/>
      <c r="E105" s="801"/>
      <c r="F105" s="801"/>
      <c r="G105" s="801"/>
      <c r="H105" s="801"/>
      <c r="I105" s="801"/>
      <c r="J105" s="801"/>
      <c r="K105" s="801"/>
      <c r="L105" s="801"/>
      <c r="M105" s="100"/>
      <c r="N105" s="100"/>
      <c r="O105" s="98"/>
      <c r="P105" s="98"/>
    </row>
    <row r="106" spans="1:20" s="89" customFormat="1" ht="28.5" customHeight="1" thickBot="1" x14ac:dyDescent="0.2">
      <c r="A106" s="802" t="s">
        <v>299</v>
      </c>
      <c r="B106" s="802"/>
      <c r="C106" s="803"/>
      <c r="D106" s="803"/>
      <c r="E106" s="89" t="s">
        <v>126</v>
      </c>
      <c r="H106" s="233"/>
      <c r="I106" s="234" t="s">
        <v>304</v>
      </c>
      <c r="J106" s="214"/>
      <c r="K106" s="233" t="s">
        <v>247</v>
      </c>
      <c r="L106" s="214"/>
      <c r="M106" s="233" t="s">
        <v>278</v>
      </c>
      <c r="N106" s="214"/>
      <c r="O106" s="804" t="s">
        <v>303</v>
      </c>
      <c r="P106" s="804"/>
      <c r="R106" s="307"/>
      <c r="S106" s="307"/>
      <c r="T106" s="307"/>
    </row>
    <row r="107" spans="1:20" ht="19.5" customHeight="1" x14ac:dyDescent="0.15">
      <c r="A107" s="805" t="s">
        <v>127</v>
      </c>
      <c r="B107" s="788" t="s">
        <v>128</v>
      </c>
      <c r="C107" s="788" t="s">
        <v>129</v>
      </c>
      <c r="D107" s="807" t="s">
        <v>130</v>
      </c>
      <c r="E107" s="823"/>
      <c r="F107" s="788" t="s">
        <v>131</v>
      </c>
      <c r="G107" s="706" t="s">
        <v>132</v>
      </c>
      <c r="H107" s="767"/>
      <c r="I107" s="767"/>
      <c r="J107" s="707"/>
      <c r="K107" s="807" t="s">
        <v>133</v>
      </c>
      <c r="L107" s="808"/>
      <c r="M107" s="808"/>
      <c r="N107" s="808"/>
      <c r="O107" s="808"/>
      <c r="P107" s="809"/>
    </row>
    <row r="108" spans="1:20" ht="19.5" customHeight="1" thickBot="1" x14ac:dyDescent="0.2">
      <c r="A108" s="806"/>
      <c r="B108" s="789"/>
      <c r="C108" s="789"/>
      <c r="D108" s="92" t="s">
        <v>134</v>
      </c>
      <c r="E108" s="101" t="s">
        <v>135</v>
      </c>
      <c r="F108" s="789"/>
      <c r="G108" s="769"/>
      <c r="H108" s="770"/>
      <c r="I108" s="770"/>
      <c r="J108" s="771"/>
      <c r="K108" s="102" t="s">
        <v>136</v>
      </c>
      <c r="L108" s="103" t="s">
        <v>137</v>
      </c>
      <c r="M108" s="227" t="s">
        <v>298</v>
      </c>
      <c r="N108" s="104" t="s">
        <v>138</v>
      </c>
      <c r="O108" s="102" t="s">
        <v>139</v>
      </c>
      <c r="P108" s="105" t="s">
        <v>140</v>
      </c>
    </row>
    <row r="109" spans="1:20" ht="44.25" customHeight="1" x14ac:dyDescent="0.15">
      <c r="A109" s="441"/>
      <c r="B109" s="442"/>
      <c r="C109" s="442"/>
      <c r="D109" s="437"/>
      <c r="E109" s="445"/>
      <c r="F109" s="438"/>
      <c r="G109" s="385"/>
      <c r="H109" s="235" t="s">
        <v>247</v>
      </c>
      <c r="I109" s="387"/>
      <c r="J109" s="236" t="s">
        <v>278</v>
      </c>
      <c r="K109" s="389"/>
      <c r="L109" s="434"/>
      <c r="M109" s="435"/>
      <c r="N109" s="436"/>
      <c r="O109" s="389"/>
      <c r="P109" s="390"/>
    </row>
    <row r="110" spans="1:20" ht="44.25" customHeight="1" x14ac:dyDescent="0.15">
      <c r="A110" s="443"/>
      <c r="B110" s="444"/>
      <c r="C110" s="444"/>
      <c r="D110" s="439"/>
      <c r="E110" s="446"/>
      <c r="F110" s="440"/>
      <c r="G110" s="386"/>
      <c r="H110" s="237" t="s">
        <v>247</v>
      </c>
      <c r="I110" s="388"/>
      <c r="J110" s="238" t="s">
        <v>278</v>
      </c>
      <c r="K110" s="391"/>
      <c r="L110" s="393"/>
      <c r="M110" s="384"/>
      <c r="N110" s="394"/>
      <c r="O110" s="391"/>
      <c r="P110" s="392"/>
    </row>
    <row r="111" spans="1:20" ht="44.25" customHeight="1" x14ac:dyDescent="0.15">
      <c r="A111" s="443"/>
      <c r="B111" s="444"/>
      <c r="C111" s="444"/>
      <c r="D111" s="439"/>
      <c r="E111" s="446"/>
      <c r="F111" s="440"/>
      <c r="G111" s="386"/>
      <c r="H111" s="237" t="s">
        <v>247</v>
      </c>
      <c r="I111" s="388"/>
      <c r="J111" s="238" t="s">
        <v>278</v>
      </c>
      <c r="K111" s="391"/>
      <c r="L111" s="393"/>
      <c r="M111" s="384"/>
      <c r="N111" s="394"/>
      <c r="O111" s="391"/>
      <c r="P111" s="392"/>
    </row>
    <row r="112" spans="1:20" ht="44.25" customHeight="1" x14ac:dyDescent="0.15">
      <c r="A112" s="443"/>
      <c r="B112" s="444"/>
      <c r="C112" s="444"/>
      <c r="D112" s="439"/>
      <c r="E112" s="446"/>
      <c r="F112" s="440"/>
      <c r="G112" s="386"/>
      <c r="H112" s="237" t="s">
        <v>247</v>
      </c>
      <c r="I112" s="388"/>
      <c r="J112" s="238" t="s">
        <v>278</v>
      </c>
      <c r="K112" s="391"/>
      <c r="L112" s="393"/>
      <c r="M112" s="384"/>
      <c r="N112" s="394"/>
      <c r="O112" s="391"/>
      <c r="P112" s="392"/>
    </row>
    <row r="113" spans="1:20" ht="44.25" customHeight="1" x14ac:dyDescent="0.15">
      <c r="A113" s="443"/>
      <c r="B113" s="444"/>
      <c r="C113" s="444"/>
      <c r="D113" s="439"/>
      <c r="E113" s="446"/>
      <c r="F113" s="440"/>
      <c r="G113" s="386"/>
      <c r="H113" s="237" t="s">
        <v>247</v>
      </c>
      <c r="I113" s="388"/>
      <c r="J113" s="238" t="s">
        <v>278</v>
      </c>
      <c r="K113" s="391"/>
      <c r="L113" s="393"/>
      <c r="M113" s="384"/>
      <c r="N113" s="394"/>
      <c r="O113" s="391"/>
      <c r="P113" s="392"/>
    </row>
    <row r="114" spans="1:20" ht="44.25" customHeight="1" x14ac:dyDescent="0.15">
      <c r="A114" s="443"/>
      <c r="B114" s="444"/>
      <c r="C114" s="444"/>
      <c r="D114" s="439"/>
      <c r="E114" s="446"/>
      <c r="F114" s="440"/>
      <c r="G114" s="386"/>
      <c r="H114" s="237" t="s">
        <v>247</v>
      </c>
      <c r="I114" s="388"/>
      <c r="J114" s="238" t="s">
        <v>278</v>
      </c>
      <c r="K114" s="391"/>
      <c r="L114" s="393"/>
      <c r="M114" s="384"/>
      <c r="N114" s="394"/>
      <c r="O114" s="391"/>
      <c r="P114" s="392"/>
    </row>
    <row r="115" spans="1:20" ht="44.25" customHeight="1" x14ac:dyDescent="0.15">
      <c r="A115" s="443"/>
      <c r="B115" s="444"/>
      <c r="C115" s="444"/>
      <c r="D115" s="439"/>
      <c r="E115" s="446"/>
      <c r="F115" s="440"/>
      <c r="G115" s="386"/>
      <c r="H115" s="237" t="s">
        <v>247</v>
      </c>
      <c r="I115" s="388"/>
      <c r="J115" s="238" t="s">
        <v>278</v>
      </c>
      <c r="K115" s="391"/>
      <c r="L115" s="393"/>
      <c r="M115" s="384"/>
      <c r="N115" s="394"/>
      <c r="O115" s="391"/>
      <c r="P115" s="392"/>
    </row>
    <row r="116" spans="1:20" ht="44.25" customHeight="1" x14ac:dyDescent="0.15">
      <c r="A116" s="443"/>
      <c r="B116" s="444"/>
      <c r="C116" s="444"/>
      <c r="D116" s="439"/>
      <c r="E116" s="446"/>
      <c r="F116" s="440"/>
      <c r="G116" s="386"/>
      <c r="H116" s="237" t="s">
        <v>247</v>
      </c>
      <c r="I116" s="388"/>
      <c r="J116" s="238" t="s">
        <v>278</v>
      </c>
      <c r="K116" s="391"/>
      <c r="L116" s="393"/>
      <c r="M116" s="384"/>
      <c r="N116" s="394"/>
      <c r="O116" s="391"/>
      <c r="P116" s="392"/>
    </row>
    <row r="117" spans="1:20" ht="44.25" customHeight="1" x14ac:dyDescent="0.15">
      <c r="A117" s="443"/>
      <c r="B117" s="444"/>
      <c r="C117" s="444"/>
      <c r="D117" s="439"/>
      <c r="E117" s="446"/>
      <c r="F117" s="440"/>
      <c r="G117" s="386"/>
      <c r="H117" s="237" t="s">
        <v>247</v>
      </c>
      <c r="I117" s="388"/>
      <c r="J117" s="238" t="s">
        <v>278</v>
      </c>
      <c r="K117" s="391"/>
      <c r="L117" s="393"/>
      <c r="M117" s="384"/>
      <c r="N117" s="394"/>
      <c r="O117" s="391"/>
      <c r="P117" s="392"/>
    </row>
    <row r="118" spans="1:20" ht="34.5" customHeight="1" thickBot="1" x14ac:dyDescent="0.2">
      <c r="A118" s="810" t="s">
        <v>300</v>
      </c>
      <c r="B118" s="811"/>
      <c r="C118" s="812"/>
      <c r="D118" s="813"/>
      <c r="E118" s="232" t="s">
        <v>301</v>
      </c>
      <c r="F118" s="814" t="s">
        <v>302</v>
      </c>
      <c r="G118" s="815"/>
      <c r="H118" s="815"/>
      <c r="I118" s="815"/>
      <c r="J118" s="816"/>
      <c r="K118" s="395"/>
      <c r="L118" s="396"/>
      <c r="M118" s="397"/>
      <c r="N118" s="398"/>
      <c r="O118" s="395"/>
      <c r="P118" s="399"/>
    </row>
    <row r="119" spans="1:20" ht="20.25" customHeight="1" x14ac:dyDescent="0.15">
      <c r="A119" s="96" t="s">
        <v>123</v>
      </c>
      <c r="B119" s="90"/>
      <c r="C119" s="90"/>
      <c r="D119" s="106"/>
      <c r="E119" s="106"/>
      <c r="F119" s="106"/>
      <c r="G119" s="817" t="s">
        <v>141</v>
      </c>
      <c r="H119" s="767"/>
      <c r="I119" s="767"/>
      <c r="J119" s="707"/>
      <c r="K119" s="819" t="str">
        <f>IF(COUNTIF(K109:K117,"○")+K118=0,"",COUNTIF(K109:K117,"○")+K118)</f>
        <v/>
      </c>
      <c r="L119" s="821" t="str">
        <f t="shared" ref="L119" si="26">IF(COUNTIF(L109:L117,"○")+L118=0,"",COUNTIF(L109:L117,"○")+L118)</f>
        <v/>
      </c>
      <c r="M119" s="797" t="str">
        <f t="shared" ref="M119" si="27">IF(COUNTIF(M109:M117,"○")+M118=0,"",COUNTIF(M109:M117,"○")+M118)</f>
        <v/>
      </c>
      <c r="N119" s="797" t="str">
        <f t="shared" ref="N119" si="28">IF(COUNTIF(N109:N117,"○")+N118=0,"",COUNTIF(N109:N117,"○")+N118)</f>
        <v/>
      </c>
      <c r="O119" s="797" t="str">
        <f t="shared" ref="O119" si="29">IF(COUNTIF(O109:O117,"○")+O118=0,"",COUNTIF(O109:O117,"○")+O118)</f>
        <v/>
      </c>
      <c r="P119" s="799" t="str">
        <f t="shared" ref="P119" si="30">IF(COUNTIF(P109:P117,"○")+P118=0,"",COUNTIF(P109:P117,"○")+P118)</f>
        <v/>
      </c>
    </row>
    <row r="120" spans="1:20" ht="20.25" customHeight="1" thickBot="1" x14ac:dyDescent="0.2">
      <c r="A120" s="97" t="s">
        <v>334</v>
      </c>
      <c r="B120" s="86"/>
      <c r="C120" s="86"/>
      <c r="G120" s="818"/>
      <c r="H120" s="770"/>
      <c r="I120" s="770"/>
      <c r="J120" s="771"/>
      <c r="K120" s="820"/>
      <c r="L120" s="822"/>
      <c r="M120" s="798"/>
      <c r="N120" s="798"/>
      <c r="O120" s="798"/>
      <c r="P120" s="800"/>
    </row>
    <row r="121" spans="1:20" ht="18" customHeight="1" x14ac:dyDescent="0.15">
      <c r="A121" s="98" t="s">
        <v>124</v>
      </c>
      <c r="E121" s="98" t="s">
        <v>13</v>
      </c>
      <c r="F121" s="98" t="s">
        <v>122</v>
      </c>
      <c r="O121" s="162" t="s">
        <v>270</v>
      </c>
      <c r="P121" s="222" t="str">
        <f>IF(SUM(K119:P120)=0,"",P104+1)</f>
        <v/>
      </c>
    </row>
    <row r="122" spans="1:20" ht="27.75" x14ac:dyDescent="0.15">
      <c r="A122" s="801" t="s">
        <v>125</v>
      </c>
      <c r="B122" s="801"/>
      <c r="C122" s="801"/>
      <c r="D122" s="801"/>
      <c r="E122" s="801"/>
      <c r="F122" s="801"/>
      <c r="G122" s="801"/>
      <c r="H122" s="801"/>
      <c r="I122" s="801"/>
      <c r="J122" s="801"/>
      <c r="K122" s="801"/>
      <c r="L122" s="801"/>
      <c r="M122" s="100"/>
      <c r="N122" s="100"/>
      <c r="O122" s="98"/>
      <c r="P122" s="98"/>
    </row>
    <row r="123" spans="1:20" s="89" customFormat="1" ht="28.5" customHeight="1" thickBot="1" x14ac:dyDescent="0.2">
      <c r="A123" s="802" t="s">
        <v>299</v>
      </c>
      <c r="B123" s="802"/>
      <c r="C123" s="803"/>
      <c r="D123" s="803"/>
      <c r="E123" s="89" t="s">
        <v>126</v>
      </c>
      <c r="H123" s="233"/>
      <c r="I123" s="234" t="s">
        <v>304</v>
      </c>
      <c r="J123" s="214"/>
      <c r="K123" s="233" t="s">
        <v>247</v>
      </c>
      <c r="L123" s="214"/>
      <c r="M123" s="233" t="s">
        <v>278</v>
      </c>
      <c r="N123" s="214"/>
      <c r="O123" s="804" t="s">
        <v>303</v>
      </c>
      <c r="P123" s="804"/>
      <c r="R123" s="307"/>
      <c r="S123" s="307"/>
      <c r="T123" s="307"/>
    </row>
    <row r="124" spans="1:20" ht="19.5" customHeight="1" x14ac:dyDescent="0.15">
      <c r="A124" s="805" t="s">
        <v>127</v>
      </c>
      <c r="B124" s="788" t="s">
        <v>128</v>
      </c>
      <c r="C124" s="788" t="s">
        <v>129</v>
      </c>
      <c r="D124" s="807" t="s">
        <v>130</v>
      </c>
      <c r="E124" s="823"/>
      <c r="F124" s="788" t="s">
        <v>131</v>
      </c>
      <c r="G124" s="706" t="s">
        <v>132</v>
      </c>
      <c r="H124" s="767"/>
      <c r="I124" s="767"/>
      <c r="J124" s="707"/>
      <c r="K124" s="807" t="s">
        <v>133</v>
      </c>
      <c r="L124" s="808"/>
      <c r="M124" s="808"/>
      <c r="N124" s="808"/>
      <c r="O124" s="808"/>
      <c r="P124" s="809"/>
    </row>
    <row r="125" spans="1:20" ht="19.5" customHeight="1" thickBot="1" x14ac:dyDescent="0.2">
      <c r="A125" s="806"/>
      <c r="B125" s="789"/>
      <c r="C125" s="789"/>
      <c r="D125" s="92" t="s">
        <v>134</v>
      </c>
      <c r="E125" s="101" t="s">
        <v>135</v>
      </c>
      <c r="F125" s="789"/>
      <c r="G125" s="769"/>
      <c r="H125" s="770"/>
      <c r="I125" s="770"/>
      <c r="J125" s="771"/>
      <c r="K125" s="102" t="s">
        <v>136</v>
      </c>
      <c r="L125" s="103" t="s">
        <v>137</v>
      </c>
      <c r="M125" s="227" t="s">
        <v>298</v>
      </c>
      <c r="N125" s="104" t="s">
        <v>138</v>
      </c>
      <c r="O125" s="102" t="s">
        <v>139</v>
      </c>
      <c r="P125" s="105" t="s">
        <v>140</v>
      </c>
    </row>
    <row r="126" spans="1:20" ht="44.25" customHeight="1" x14ac:dyDescent="0.15">
      <c r="A126" s="441"/>
      <c r="B126" s="442"/>
      <c r="C126" s="442"/>
      <c r="D126" s="437"/>
      <c r="E126" s="445"/>
      <c r="F126" s="438"/>
      <c r="G126" s="385"/>
      <c r="H126" s="235" t="s">
        <v>247</v>
      </c>
      <c r="I126" s="387"/>
      <c r="J126" s="236" t="s">
        <v>278</v>
      </c>
      <c r="K126" s="389"/>
      <c r="L126" s="434"/>
      <c r="M126" s="435"/>
      <c r="N126" s="436"/>
      <c r="O126" s="389"/>
      <c r="P126" s="390"/>
    </row>
    <row r="127" spans="1:20" ht="44.25" customHeight="1" x14ac:dyDescent="0.15">
      <c r="A127" s="443"/>
      <c r="B127" s="444"/>
      <c r="C127" s="444"/>
      <c r="D127" s="439"/>
      <c r="E127" s="446"/>
      <c r="F127" s="440"/>
      <c r="G127" s="386"/>
      <c r="H127" s="237" t="s">
        <v>247</v>
      </c>
      <c r="I127" s="388"/>
      <c r="J127" s="238" t="s">
        <v>278</v>
      </c>
      <c r="K127" s="391"/>
      <c r="L127" s="393"/>
      <c r="M127" s="384"/>
      <c r="N127" s="394"/>
      <c r="O127" s="391"/>
      <c r="P127" s="392"/>
    </row>
    <row r="128" spans="1:20" ht="44.25" customHeight="1" x14ac:dyDescent="0.15">
      <c r="A128" s="443"/>
      <c r="B128" s="444"/>
      <c r="C128" s="444"/>
      <c r="D128" s="439"/>
      <c r="E128" s="446"/>
      <c r="F128" s="440"/>
      <c r="G128" s="386"/>
      <c r="H128" s="237" t="s">
        <v>247</v>
      </c>
      <c r="I128" s="388"/>
      <c r="J128" s="238" t="s">
        <v>278</v>
      </c>
      <c r="K128" s="391"/>
      <c r="L128" s="393"/>
      <c r="M128" s="384"/>
      <c r="N128" s="394"/>
      <c r="O128" s="391"/>
      <c r="P128" s="392"/>
    </row>
    <row r="129" spans="1:20" ht="44.25" customHeight="1" x14ac:dyDescent="0.15">
      <c r="A129" s="443"/>
      <c r="B129" s="444"/>
      <c r="C129" s="444"/>
      <c r="D129" s="439"/>
      <c r="E129" s="446"/>
      <c r="F129" s="440"/>
      <c r="G129" s="386"/>
      <c r="H129" s="237" t="s">
        <v>247</v>
      </c>
      <c r="I129" s="388"/>
      <c r="J129" s="238" t="s">
        <v>278</v>
      </c>
      <c r="K129" s="391"/>
      <c r="L129" s="393"/>
      <c r="M129" s="384"/>
      <c r="N129" s="394"/>
      <c r="O129" s="391"/>
      <c r="P129" s="392"/>
    </row>
    <row r="130" spans="1:20" ht="44.25" customHeight="1" x14ac:dyDescent="0.15">
      <c r="A130" s="443"/>
      <c r="B130" s="444"/>
      <c r="C130" s="444"/>
      <c r="D130" s="439"/>
      <c r="E130" s="446"/>
      <c r="F130" s="440"/>
      <c r="G130" s="386"/>
      <c r="H130" s="237" t="s">
        <v>247</v>
      </c>
      <c r="I130" s="388"/>
      <c r="J130" s="238" t="s">
        <v>278</v>
      </c>
      <c r="K130" s="391"/>
      <c r="L130" s="393"/>
      <c r="M130" s="384"/>
      <c r="N130" s="394"/>
      <c r="O130" s="391"/>
      <c r="P130" s="392"/>
    </row>
    <row r="131" spans="1:20" ht="44.25" customHeight="1" x14ac:dyDescent="0.15">
      <c r="A131" s="443"/>
      <c r="B131" s="444"/>
      <c r="C131" s="444"/>
      <c r="D131" s="439"/>
      <c r="E131" s="446"/>
      <c r="F131" s="440"/>
      <c r="G131" s="386"/>
      <c r="H131" s="237" t="s">
        <v>247</v>
      </c>
      <c r="I131" s="388"/>
      <c r="J131" s="238" t="s">
        <v>278</v>
      </c>
      <c r="K131" s="391"/>
      <c r="L131" s="393"/>
      <c r="M131" s="384"/>
      <c r="N131" s="394"/>
      <c r="O131" s="391"/>
      <c r="P131" s="392"/>
    </row>
    <row r="132" spans="1:20" ht="44.25" customHeight="1" x14ac:dyDescent="0.15">
      <c r="A132" s="443"/>
      <c r="B132" s="444"/>
      <c r="C132" s="444"/>
      <c r="D132" s="439"/>
      <c r="E132" s="446"/>
      <c r="F132" s="440"/>
      <c r="G132" s="386"/>
      <c r="H132" s="237" t="s">
        <v>247</v>
      </c>
      <c r="I132" s="388"/>
      <c r="J132" s="238" t="s">
        <v>278</v>
      </c>
      <c r="K132" s="391"/>
      <c r="L132" s="393"/>
      <c r="M132" s="384"/>
      <c r="N132" s="394"/>
      <c r="O132" s="391"/>
      <c r="P132" s="392"/>
    </row>
    <row r="133" spans="1:20" ht="44.25" customHeight="1" x14ac:dyDescent="0.15">
      <c r="A133" s="443"/>
      <c r="B133" s="444"/>
      <c r="C133" s="444"/>
      <c r="D133" s="439"/>
      <c r="E133" s="446"/>
      <c r="F133" s="440"/>
      <c r="G133" s="386"/>
      <c r="H133" s="237" t="s">
        <v>247</v>
      </c>
      <c r="I133" s="388"/>
      <c r="J133" s="238" t="s">
        <v>278</v>
      </c>
      <c r="K133" s="391"/>
      <c r="L133" s="393"/>
      <c r="M133" s="384"/>
      <c r="N133" s="394"/>
      <c r="O133" s="391"/>
      <c r="P133" s="392"/>
    </row>
    <row r="134" spans="1:20" ht="44.25" customHeight="1" x14ac:dyDescent="0.15">
      <c r="A134" s="443"/>
      <c r="B134" s="444"/>
      <c r="C134" s="444"/>
      <c r="D134" s="439"/>
      <c r="E134" s="446"/>
      <c r="F134" s="440"/>
      <c r="G134" s="386"/>
      <c r="H134" s="237" t="s">
        <v>247</v>
      </c>
      <c r="I134" s="388"/>
      <c r="J134" s="238" t="s">
        <v>278</v>
      </c>
      <c r="K134" s="391"/>
      <c r="L134" s="393"/>
      <c r="M134" s="384"/>
      <c r="N134" s="394"/>
      <c r="O134" s="391"/>
      <c r="P134" s="392"/>
    </row>
    <row r="135" spans="1:20" ht="34.5" customHeight="1" thickBot="1" x14ac:dyDescent="0.2">
      <c r="A135" s="810" t="s">
        <v>300</v>
      </c>
      <c r="B135" s="811"/>
      <c r="C135" s="812"/>
      <c r="D135" s="813"/>
      <c r="E135" s="232" t="s">
        <v>301</v>
      </c>
      <c r="F135" s="814" t="s">
        <v>302</v>
      </c>
      <c r="G135" s="815"/>
      <c r="H135" s="815"/>
      <c r="I135" s="815"/>
      <c r="J135" s="816"/>
      <c r="K135" s="395"/>
      <c r="L135" s="396"/>
      <c r="M135" s="397"/>
      <c r="N135" s="398"/>
      <c r="O135" s="395"/>
      <c r="P135" s="399"/>
    </row>
    <row r="136" spans="1:20" ht="20.25" customHeight="1" x14ac:dyDescent="0.15">
      <c r="A136" s="96" t="s">
        <v>123</v>
      </c>
      <c r="B136" s="90"/>
      <c r="C136" s="90"/>
      <c r="D136" s="106"/>
      <c r="E136" s="106"/>
      <c r="F136" s="106"/>
      <c r="G136" s="817" t="s">
        <v>141</v>
      </c>
      <c r="H136" s="767"/>
      <c r="I136" s="767"/>
      <c r="J136" s="707"/>
      <c r="K136" s="819" t="str">
        <f>IF(COUNTIF(K126:K134,"○")+K135=0,"",COUNTIF(K126:K134,"○")+K135)</f>
        <v/>
      </c>
      <c r="L136" s="821" t="str">
        <f t="shared" ref="L136" si="31">IF(COUNTIF(L126:L134,"○")+L135=0,"",COUNTIF(L126:L134,"○")+L135)</f>
        <v/>
      </c>
      <c r="M136" s="797" t="str">
        <f t="shared" ref="M136" si="32">IF(COUNTIF(M126:M134,"○")+M135=0,"",COUNTIF(M126:M134,"○")+M135)</f>
        <v/>
      </c>
      <c r="N136" s="797" t="str">
        <f t="shared" ref="N136" si="33">IF(COUNTIF(N126:N134,"○")+N135=0,"",COUNTIF(N126:N134,"○")+N135)</f>
        <v/>
      </c>
      <c r="O136" s="797" t="str">
        <f t="shared" ref="O136" si="34">IF(COUNTIF(O126:O134,"○")+O135=0,"",COUNTIF(O126:O134,"○")+O135)</f>
        <v/>
      </c>
      <c r="P136" s="799" t="str">
        <f t="shared" ref="P136" si="35">IF(COUNTIF(P126:P134,"○")+P135=0,"",COUNTIF(P126:P134,"○")+P135)</f>
        <v/>
      </c>
    </row>
    <row r="137" spans="1:20" ht="20.25" customHeight="1" thickBot="1" x14ac:dyDescent="0.2">
      <c r="A137" s="97" t="s">
        <v>334</v>
      </c>
      <c r="B137" s="86"/>
      <c r="C137" s="86"/>
      <c r="G137" s="818"/>
      <c r="H137" s="770"/>
      <c r="I137" s="770"/>
      <c r="J137" s="771"/>
      <c r="K137" s="820"/>
      <c r="L137" s="822"/>
      <c r="M137" s="798"/>
      <c r="N137" s="798"/>
      <c r="O137" s="798"/>
      <c r="P137" s="800"/>
    </row>
    <row r="138" spans="1:20" ht="18" customHeight="1" x14ac:dyDescent="0.15">
      <c r="A138" s="98" t="s">
        <v>124</v>
      </c>
      <c r="E138" s="98" t="s">
        <v>13</v>
      </c>
      <c r="F138" s="98" t="s">
        <v>122</v>
      </c>
      <c r="O138" s="162" t="s">
        <v>270</v>
      </c>
      <c r="P138" s="222" t="str">
        <f>IF(SUM(K136:P137)=0,"",P121+1)</f>
        <v/>
      </c>
    </row>
    <row r="139" spans="1:20" ht="27.75" x14ac:dyDescent="0.15">
      <c r="A139" s="801" t="s">
        <v>125</v>
      </c>
      <c r="B139" s="801"/>
      <c r="C139" s="801"/>
      <c r="D139" s="801"/>
      <c r="E139" s="801"/>
      <c r="F139" s="801"/>
      <c r="G139" s="801"/>
      <c r="H139" s="801"/>
      <c r="I139" s="801"/>
      <c r="J139" s="801"/>
      <c r="K139" s="801"/>
      <c r="L139" s="801"/>
      <c r="M139" s="100"/>
      <c r="N139" s="100"/>
      <c r="O139" s="98"/>
      <c r="P139" s="98"/>
    </row>
    <row r="140" spans="1:20" s="89" customFormat="1" ht="28.5" customHeight="1" thickBot="1" x14ac:dyDescent="0.2">
      <c r="A140" s="802" t="s">
        <v>299</v>
      </c>
      <c r="B140" s="802"/>
      <c r="C140" s="803"/>
      <c r="D140" s="803"/>
      <c r="E140" s="89" t="s">
        <v>126</v>
      </c>
      <c r="H140" s="233"/>
      <c r="I140" s="234" t="s">
        <v>304</v>
      </c>
      <c r="J140" s="214"/>
      <c r="K140" s="233" t="s">
        <v>247</v>
      </c>
      <c r="L140" s="214"/>
      <c r="M140" s="233" t="s">
        <v>278</v>
      </c>
      <c r="N140" s="214"/>
      <c r="O140" s="804" t="s">
        <v>303</v>
      </c>
      <c r="P140" s="804"/>
      <c r="R140" s="307"/>
      <c r="S140" s="307"/>
      <c r="T140" s="307"/>
    </row>
    <row r="141" spans="1:20" ht="19.5" customHeight="1" x14ac:dyDescent="0.15">
      <c r="A141" s="805" t="s">
        <v>127</v>
      </c>
      <c r="B141" s="788" t="s">
        <v>128</v>
      </c>
      <c r="C141" s="788" t="s">
        <v>129</v>
      </c>
      <c r="D141" s="807" t="s">
        <v>130</v>
      </c>
      <c r="E141" s="823"/>
      <c r="F141" s="788" t="s">
        <v>131</v>
      </c>
      <c r="G141" s="706" t="s">
        <v>132</v>
      </c>
      <c r="H141" s="767"/>
      <c r="I141" s="767"/>
      <c r="J141" s="707"/>
      <c r="K141" s="807" t="s">
        <v>133</v>
      </c>
      <c r="L141" s="808"/>
      <c r="M141" s="808"/>
      <c r="N141" s="808"/>
      <c r="O141" s="808"/>
      <c r="P141" s="809"/>
    </row>
    <row r="142" spans="1:20" ht="19.5" customHeight="1" thickBot="1" x14ac:dyDescent="0.2">
      <c r="A142" s="806"/>
      <c r="B142" s="789"/>
      <c r="C142" s="789"/>
      <c r="D142" s="92" t="s">
        <v>134</v>
      </c>
      <c r="E142" s="101" t="s">
        <v>135</v>
      </c>
      <c r="F142" s="789"/>
      <c r="G142" s="769"/>
      <c r="H142" s="770"/>
      <c r="I142" s="770"/>
      <c r="J142" s="771"/>
      <c r="K142" s="102" t="s">
        <v>136</v>
      </c>
      <c r="L142" s="103" t="s">
        <v>137</v>
      </c>
      <c r="M142" s="227" t="s">
        <v>298</v>
      </c>
      <c r="N142" s="104" t="s">
        <v>138</v>
      </c>
      <c r="O142" s="102" t="s">
        <v>139</v>
      </c>
      <c r="P142" s="105" t="s">
        <v>140</v>
      </c>
    </row>
    <row r="143" spans="1:20" ht="44.25" customHeight="1" x14ac:dyDescent="0.15">
      <c r="A143" s="441"/>
      <c r="B143" s="442"/>
      <c r="C143" s="442"/>
      <c r="D143" s="437"/>
      <c r="E143" s="445"/>
      <c r="F143" s="438"/>
      <c r="G143" s="385"/>
      <c r="H143" s="235" t="s">
        <v>247</v>
      </c>
      <c r="I143" s="387"/>
      <c r="J143" s="236" t="s">
        <v>278</v>
      </c>
      <c r="K143" s="389"/>
      <c r="L143" s="434"/>
      <c r="M143" s="435"/>
      <c r="N143" s="436"/>
      <c r="O143" s="389"/>
      <c r="P143" s="390"/>
    </row>
    <row r="144" spans="1:20" ht="44.25" customHeight="1" x14ac:dyDescent="0.15">
      <c r="A144" s="443"/>
      <c r="B144" s="444"/>
      <c r="C144" s="444"/>
      <c r="D144" s="439"/>
      <c r="E144" s="446"/>
      <c r="F144" s="440"/>
      <c r="G144" s="386"/>
      <c r="H144" s="237" t="s">
        <v>247</v>
      </c>
      <c r="I144" s="388"/>
      <c r="J144" s="238" t="s">
        <v>278</v>
      </c>
      <c r="K144" s="391"/>
      <c r="L144" s="393"/>
      <c r="M144" s="384"/>
      <c r="N144" s="394"/>
      <c r="O144" s="391"/>
      <c r="P144" s="392"/>
    </row>
    <row r="145" spans="1:20" ht="44.25" customHeight="1" x14ac:dyDescent="0.15">
      <c r="A145" s="443"/>
      <c r="B145" s="444"/>
      <c r="C145" s="444"/>
      <c r="D145" s="439"/>
      <c r="E145" s="446"/>
      <c r="F145" s="440"/>
      <c r="G145" s="386"/>
      <c r="H145" s="237" t="s">
        <v>247</v>
      </c>
      <c r="I145" s="388"/>
      <c r="J145" s="238" t="s">
        <v>278</v>
      </c>
      <c r="K145" s="391"/>
      <c r="L145" s="393"/>
      <c r="M145" s="384"/>
      <c r="N145" s="394"/>
      <c r="O145" s="391"/>
      <c r="P145" s="392"/>
    </row>
    <row r="146" spans="1:20" ht="44.25" customHeight="1" x14ac:dyDescent="0.15">
      <c r="A146" s="443"/>
      <c r="B146" s="444"/>
      <c r="C146" s="444"/>
      <c r="D146" s="439"/>
      <c r="E146" s="446"/>
      <c r="F146" s="440"/>
      <c r="G146" s="386"/>
      <c r="H146" s="237" t="s">
        <v>247</v>
      </c>
      <c r="I146" s="388"/>
      <c r="J146" s="238" t="s">
        <v>278</v>
      </c>
      <c r="K146" s="391"/>
      <c r="L146" s="393"/>
      <c r="M146" s="384"/>
      <c r="N146" s="394"/>
      <c r="O146" s="391"/>
      <c r="P146" s="392"/>
    </row>
    <row r="147" spans="1:20" ht="44.25" customHeight="1" x14ac:dyDescent="0.15">
      <c r="A147" s="443"/>
      <c r="B147" s="444"/>
      <c r="C147" s="444"/>
      <c r="D147" s="439"/>
      <c r="E147" s="446"/>
      <c r="F147" s="440"/>
      <c r="G147" s="386"/>
      <c r="H147" s="237" t="s">
        <v>247</v>
      </c>
      <c r="I147" s="388"/>
      <c r="J147" s="238" t="s">
        <v>278</v>
      </c>
      <c r="K147" s="391"/>
      <c r="L147" s="393"/>
      <c r="M147" s="384"/>
      <c r="N147" s="394"/>
      <c r="O147" s="391"/>
      <c r="P147" s="392"/>
    </row>
    <row r="148" spans="1:20" ht="44.25" customHeight="1" x14ac:dyDescent="0.15">
      <c r="A148" s="443"/>
      <c r="B148" s="444"/>
      <c r="C148" s="444"/>
      <c r="D148" s="439"/>
      <c r="E148" s="446"/>
      <c r="F148" s="440"/>
      <c r="G148" s="386"/>
      <c r="H148" s="237" t="s">
        <v>247</v>
      </c>
      <c r="I148" s="388"/>
      <c r="J148" s="238" t="s">
        <v>278</v>
      </c>
      <c r="K148" s="391"/>
      <c r="L148" s="393"/>
      <c r="M148" s="384"/>
      <c r="N148" s="394"/>
      <c r="O148" s="391"/>
      <c r="P148" s="392"/>
    </row>
    <row r="149" spans="1:20" ht="44.25" customHeight="1" x14ac:dyDescent="0.15">
      <c r="A149" s="443"/>
      <c r="B149" s="444"/>
      <c r="C149" s="444"/>
      <c r="D149" s="439"/>
      <c r="E149" s="446"/>
      <c r="F149" s="440"/>
      <c r="G149" s="386"/>
      <c r="H149" s="237" t="s">
        <v>247</v>
      </c>
      <c r="I149" s="388"/>
      <c r="J149" s="238" t="s">
        <v>278</v>
      </c>
      <c r="K149" s="391"/>
      <c r="L149" s="393"/>
      <c r="M149" s="384"/>
      <c r="N149" s="394"/>
      <c r="O149" s="391"/>
      <c r="P149" s="392"/>
    </row>
    <row r="150" spans="1:20" ht="44.25" customHeight="1" x14ac:dyDescent="0.15">
      <c r="A150" s="443"/>
      <c r="B150" s="444"/>
      <c r="C150" s="444"/>
      <c r="D150" s="439"/>
      <c r="E150" s="446"/>
      <c r="F150" s="440"/>
      <c r="G150" s="386"/>
      <c r="H150" s="237" t="s">
        <v>247</v>
      </c>
      <c r="I150" s="388"/>
      <c r="J150" s="238" t="s">
        <v>278</v>
      </c>
      <c r="K150" s="391"/>
      <c r="L150" s="393"/>
      <c r="M150" s="384"/>
      <c r="N150" s="394"/>
      <c r="O150" s="391"/>
      <c r="P150" s="392"/>
    </row>
    <row r="151" spans="1:20" ht="44.25" customHeight="1" x14ac:dyDescent="0.15">
      <c r="A151" s="443"/>
      <c r="B151" s="444"/>
      <c r="C151" s="444"/>
      <c r="D151" s="439"/>
      <c r="E151" s="446"/>
      <c r="F151" s="440"/>
      <c r="G151" s="386"/>
      <c r="H151" s="237" t="s">
        <v>247</v>
      </c>
      <c r="I151" s="388"/>
      <c r="J151" s="238" t="s">
        <v>278</v>
      </c>
      <c r="K151" s="391"/>
      <c r="L151" s="393"/>
      <c r="M151" s="384"/>
      <c r="N151" s="394"/>
      <c r="O151" s="391"/>
      <c r="P151" s="392"/>
    </row>
    <row r="152" spans="1:20" ht="34.5" customHeight="1" thickBot="1" x14ac:dyDescent="0.2">
      <c r="A152" s="810" t="s">
        <v>300</v>
      </c>
      <c r="B152" s="811"/>
      <c r="C152" s="812"/>
      <c r="D152" s="813"/>
      <c r="E152" s="232" t="s">
        <v>301</v>
      </c>
      <c r="F152" s="814" t="s">
        <v>302</v>
      </c>
      <c r="G152" s="815"/>
      <c r="H152" s="815"/>
      <c r="I152" s="815"/>
      <c r="J152" s="816"/>
      <c r="K152" s="395"/>
      <c r="L152" s="396"/>
      <c r="M152" s="397"/>
      <c r="N152" s="398"/>
      <c r="O152" s="395"/>
      <c r="P152" s="399"/>
    </row>
    <row r="153" spans="1:20" ht="20.25" customHeight="1" x14ac:dyDescent="0.15">
      <c r="A153" s="96" t="s">
        <v>123</v>
      </c>
      <c r="B153" s="90"/>
      <c r="C153" s="90"/>
      <c r="D153" s="106"/>
      <c r="E153" s="106"/>
      <c r="F153" s="106"/>
      <c r="G153" s="817" t="s">
        <v>141</v>
      </c>
      <c r="H153" s="767"/>
      <c r="I153" s="767"/>
      <c r="J153" s="707"/>
      <c r="K153" s="819" t="str">
        <f>IF(COUNTIF(K143:K151,"○")+K152=0,"",COUNTIF(K143:K151,"○")+K152)</f>
        <v/>
      </c>
      <c r="L153" s="821" t="str">
        <f t="shared" ref="L153" si="36">IF(COUNTIF(L143:L151,"○")+L152=0,"",COUNTIF(L143:L151,"○")+L152)</f>
        <v/>
      </c>
      <c r="M153" s="797" t="str">
        <f t="shared" ref="M153" si="37">IF(COUNTIF(M143:M151,"○")+M152=0,"",COUNTIF(M143:M151,"○")+M152)</f>
        <v/>
      </c>
      <c r="N153" s="797" t="str">
        <f t="shared" ref="N153" si="38">IF(COUNTIF(N143:N151,"○")+N152=0,"",COUNTIF(N143:N151,"○")+N152)</f>
        <v/>
      </c>
      <c r="O153" s="797" t="str">
        <f t="shared" ref="O153" si="39">IF(COUNTIF(O143:O151,"○")+O152=0,"",COUNTIF(O143:O151,"○")+O152)</f>
        <v/>
      </c>
      <c r="P153" s="799" t="str">
        <f t="shared" ref="P153" si="40">IF(COUNTIF(P143:P151,"○")+P152=0,"",COUNTIF(P143:P151,"○")+P152)</f>
        <v/>
      </c>
    </row>
    <row r="154" spans="1:20" ht="20.25" customHeight="1" thickBot="1" x14ac:dyDescent="0.2">
      <c r="A154" s="97" t="s">
        <v>334</v>
      </c>
      <c r="B154" s="86"/>
      <c r="C154" s="86"/>
      <c r="G154" s="818"/>
      <c r="H154" s="770"/>
      <c r="I154" s="770"/>
      <c r="J154" s="771"/>
      <c r="K154" s="820"/>
      <c r="L154" s="822"/>
      <c r="M154" s="798"/>
      <c r="N154" s="798"/>
      <c r="O154" s="798"/>
      <c r="P154" s="800"/>
    </row>
    <row r="155" spans="1:20" ht="18" customHeight="1" x14ac:dyDescent="0.15">
      <c r="A155" s="98" t="s">
        <v>124</v>
      </c>
      <c r="E155" s="98" t="s">
        <v>13</v>
      </c>
      <c r="F155" s="98" t="s">
        <v>122</v>
      </c>
      <c r="O155" s="162" t="s">
        <v>270</v>
      </c>
      <c r="P155" s="222" t="str">
        <f>IF(SUM(K153:P154)=0,"",P138+1)</f>
        <v/>
      </c>
    </row>
    <row r="156" spans="1:20" ht="27.75" x14ac:dyDescent="0.15">
      <c r="A156" s="801" t="s">
        <v>125</v>
      </c>
      <c r="B156" s="801"/>
      <c r="C156" s="801"/>
      <c r="D156" s="801"/>
      <c r="E156" s="801"/>
      <c r="F156" s="801"/>
      <c r="G156" s="801"/>
      <c r="H156" s="801"/>
      <c r="I156" s="801"/>
      <c r="J156" s="801"/>
      <c r="K156" s="801"/>
      <c r="L156" s="801"/>
      <c r="M156" s="100"/>
      <c r="N156" s="100"/>
      <c r="O156" s="98"/>
      <c r="P156" s="98"/>
    </row>
    <row r="157" spans="1:20" s="89" customFormat="1" ht="28.5" customHeight="1" thickBot="1" x14ac:dyDescent="0.2">
      <c r="A157" s="802" t="s">
        <v>299</v>
      </c>
      <c r="B157" s="802"/>
      <c r="C157" s="803"/>
      <c r="D157" s="803"/>
      <c r="E157" s="89" t="s">
        <v>126</v>
      </c>
      <c r="H157" s="233"/>
      <c r="I157" s="234" t="s">
        <v>304</v>
      </c>
      <c r="J157" s="214"/>
      <c r="K157" s="233" t="s">
        <v>247</v>
      </c>
      <c r="L157" s="214"/>
      <c r="M157" s="233" t="s">
        <v>278</v>
      </c>
      <c r="N157" s="214"/>
      <c r="O157" s="804" t="s">
        <v>303</v>
      </c>
      <c r="P157" s="804"/>
      <c r="R157" s="307"/>
      <c r="S157" s="307"/>
      <c r="T157" s="307"/>
    </row>
    <row r="158" spans="1:20" ht="19.5" customHeight="1" x14ac:dyDescent="0.15">
      <c r="A158" s="805" t="s">
        <v>127</v>
      </c>
      <c r="B158" s="788" t="s">
        <v>128</v>
      </c>
      <c r="C158" s="788" t="s">
        <v>129</v>
      </c>
      <c r="D158" s="807" t="s">
        <v>130</v>
      </c>
      <c r="E158" s="823"/>
      <c r="F158" s="788" t="s">
        <v>131</v>
      </c>
      <c r="G158" s="706" t="s">
        <v>132</v>
      </c>
      <c r="H158" s="767"/>
      <c r="I158" s="767"/>
      <c r="J158" s="707"/>
      <c r="K158" s="807" t="s">
        <v>133</v>
      </c>
      <c r="L158" s="808"/>
      <c r="M158" s="808"/>
      <c r="N158" s="808"/>
      <c r="O158" s="808"/>
      <c r="P158" s="809"/>
    </row>
    <row r="159" spans="1:20" ht="19.5" customHeight="1" thickBot="1" x14ac:dyDescent="0.2">
      <c r="A159" s="806"/>
      <c r="B159" s="789"/>
      <c r="C159" s="789"/>
      <c r="D159" s="92" t="s">
        <v>134</v>
      </c>
      <c r="E159" s="101" t="s">
        <v>135</v>
      </c>
      <c r="F159" s="789"/>
      <c r="G159" s="769"/>
      <c r="H159" s="770"/>
      <c r="I159" s="770"/>
      <c r="J159" s="771"/>
      <c r="K159" s="102" t="s">
        <v>136</v>
      </c>
      <c r="L159" s="103" t="s">
        <v>137</v>
      </c>
      <c r="M159" s="227" t="s">
        <v>298</v>
      </c>
      <c r="N159" s="104" t="s">
        <v>138</v>
      </c>
      <c r="O159" s="102" t="s">
        <v>139</v>
      </c>
      <c r="P159" s="105" t="s">
        <v>140</v>
      </c>
    </row>
    <row r="160" spans="1:20" ht="44.25" customHeight="1" x14ac:dyDescent="0.15">
      <c r="A160" s="441"/>
      <c r="B160" s="442"/>
      <c r="C160" s="442"/>
      <c r="D160" s="437"/>
      <c r="E160" s="445"/>
      <c r="F160" s="438"/>
      <c r="G160" s="385"/>
      <c r="H160" s="235" t="s">
        <v>247</v>
      </c>
      <c r="I160" s="387"/>
      <c r="J160" s="236" t="s">
        <v>278</v>
      </c>
      <c r="K160" s="389"/>
      <c r="L160" s="434"/>
      <c r="M160" s="435"/>
      <c r="N160" s="436"/>
      <c r="O160" s="389"/>
      <c r="P160" s="390"/>
    </row>
    <row r="161" spans="1:16" ht="44.25" customHeight="1" x14ac:dyDescent="0.15">
      <c r="A161" s="443"/>
      <c r="B161" s="444"/>
      <c r="C161" s="444"/>
      <c r="D161" s="439"/>
      <c r="E161" s="446"/>
      <c r="F161" s="440"/>
      <c r="G161" s="386"/>
      <c r="H161" s="237" t="s">
        <v>247</v>
      </c>
      <c r="I161" s="388"/>
      <c r="J161" s="238" t="s">
        <v>278</v>
      </c>
      <c r="K161" s="391"/>
      <c r="L161" s="393"/>
      <c r="M161" s="384"/>
      <c r="N161" s="394"/>
      <c r="O161" s="391"/>
      <c r="P161" s="392"/>
    </row>
    <row r="162" spans="1:16" ht="44.25" customHeight="1" x14ac:dyDescent="0.15">
      <c r="A162" s="443"/>
      <c r="B162" s="444"/>
      <c r="C162" s="444"/>
      <c r="D162" s="439"/>
      <c r="E162" s="446"/>
      <c r="F162" s="440"/>
      <c r="G162" s="386"/>
      <c r="H162" s="237" t="s">
        <v>247</v>
      </c>
      <c r="I162" s="388"/>
      <c r="J162" s="238" t="s">
        <v>278</v>
      </c>
      <c r="K162" s="391"/>
      <c r="L162" s="393"/>
      <c r="M162" s="384"/>
      <c r="N162" s="394"/>
      <c r="O162" s="391"/>
      <c r="P162" s="392"/>
    </row>
    <row r="163" spans="1:16" ht="44.25" customHeight="1" x14ac:dyDescent="0.15">
      <c r="A163" s="443"/>
      <c r="B163" s="444"/>
      <c r="C163" s="444"/>
      <c r="D163" s="439"/>
      <c r="E163" s="446"/>
      <c r="F163" s="440"/>
      <c r="G163" s="386"/>
      <c r="H163" s="237" t="s">
        <v>247</v>
      </c>
      <c r="I163" s="388"/>
      <c r="J163" s="238" t="s">
        <v>278</v>
      </c>
      <c r="K163" s="391"/>
      <c r="L163" s="393"/>
      <c r="M163" s="384"/>
      <c r="N163" s="394"/>
      <c r="O163" s="391"/>
      <c r="P163" s="392"/>
    </row>
    <row r="164" spans="1:16" ht="44.25" customHeight="1" x14ac:dyDescent="0.15">
      <c r="A164" s="443"/>
      <c r="B164" s="444"/>
      <c r="C164" s="444"/>
      <c r="D164" s="439"/>
      <c r="E164" s="446"/>
      <c r="F164" s="440"/>
      <c r="G164" s="386"/>
      <c r="H164" s="237" t="s">
        <v>247</v>
      </c>
      <c r="I164" s="388"/>
      <c r="J164" s="238" t="s">
        <v>278</v>
      </c>
      <c r="K164" s="391"/>
      <c r="L164" s="393"/>
      <c r="M164" s="384"/>
      <c r="N164" s="394"/>
      <c r="O164" s="391"/>
      <c r="P164" s="392"/>
    </row>
    <row r="165" spans="1:16" ht="44.25" customHeight="1" x14ac:dyDescent="0.15">
      <c r="A165" s="443"/>
      <c r="B165" s="444"/>
      <c r="C165" s="444"/>
      <c r="D165" s="439"/>
      <c r="E165" s="446"/>
      <c r="F165" s="440"/>
      <c r="G165" s="386"/>
      <c r="H165" s="237" t="s">
        <v>247</v>
      </c>
      <c r="I165" s="388"/>
      <c r="J165" s="238" t="s">
        <v>278</v>
      </c>
      <c r="K165" s="391"/>
      <c r="L165" s="393"/>
      <c r="M165" s="384"/>
      <c r="N165" s="394"/>
      <c r="O165" s="391"/>
      <c r="P165" s="392"/>
    </row>
    <row r="166" spans="1:16" ht="44.25" customHeight="1" x14ac:dyDescent="0.15">
      <c r="A166" s="443"/>
      <c r="B166" s="444"/>
      <c r="C166" s="444"/>
      <c r="D166" s="439"/>
      <c r="E166" s="446"/>
      <c r="F166" s="440"/>
      <c r="G166" s="386"/>
      <c r="H166" s="237" t="s">
        <v>247</v>
      </c>
      <c r="I166" s="388"/>
      <c r="J166" s="238" t="s">
        <v>278</v>
      </c>
      <c r="K166" s="391"/>
      <c r="L166" s="393"/>
      <c r="M166" s="384"/>
      <c r="N166" s="394"/>
      <c r="O166" s="391"/>
      <c r="P166" s="392"/>
    </row>
    <row r="167" spans="1:16" ht="44.25" customHeight="1" x14ac:dyDescent="0.15">
      <c r="A167" s="443"/>
      <c r="B167" s="444"/>
      <c r="C167" s="444"/>
      <c r="D167" s="439"/>
      <c r="E167" s="446"/>
      <c r="F167" s="440"/>
      <c r="G167" s="386"/>
      <c r="H167" s="237" t="s">
        <v>247</v>
      </c>
      <c r="I167" s="388"/>
      <c r="J167" s="238" t="s">
        <v>278</v>
      </c>
      <c r="K167" s="391"/>
      <c r="L167" s="393"/>
      <c r="M167" s="384"/>
      <c r="N167" s="394"/>
      <c r="O167" s="391"/>
      <c r="P167" s="392"/>
    </row>
    <row r="168" spans="1:16" ht="44.25" customHeight="1" x14ac:dyDescent="0.15">
      <c r="A168" s="443"/>
      <c r="B168" s="444"/>
      <c r="C168" s="444"/>
      <c r="D168" s="439"/>
      <c r="E168" s="446"/>
      <c r="F168" s="440"/>
      <c r="G168" s="386"/>
      <c r="H168" s="237" t="s">
        <v>247</v>
      </c>
      <c r="I168" s="388"/>
      <c r="J168" s="238" t="s">
        <v>278</v>
      </c>
      <c r="K168" s="391"/>
      <c r="L168" s="393"/>
      <c r="M168" s="384"/>
      <c r="N168" s="394"/>
      <c r="O168" s="391"/>
      <c r="P168" s="392"/>
    </row>
    <row r="169" spans="1:16" ht="34.5" customHeight="1" thickBot="1" x14ac:dyDescent="0.2">
      <c r="A169" s="810" t="s">
        <v>300</v>
      </c>
      <c r="B169" s="811"/>
      <c r="C169" s="812"/>
      <c r="D169" s="813"/>
      <c r="E169" s="232" t="s">
        <v>301</v>
      </c>
      <c r="F169" s="814" t="s">
        <v>302</v>
      </c>
      <c r="G169" s="815"/>
      <c r="H169" s="815"/>
      <c r="I169" s="815"/>
      <c r="J169" s="816"/>
      <c r="K169" s="395"/>
      <c r="L169" s="396"/>
      <c r="M169" s="397"/>
      <c r="N169" s="398"/>
      <c r="O169" s="395"/>
      <c r="P169" s="399"/>
    </row>
    <row r="170" spans="1:16" ht="20.25" customHeight="1" x14ac:dyDescent="0.15">
      <c r="A170" s="96" t="s">
        <v>123</v>
      </c>
      <c r="B170" s="90"/>
      <c r="C170" s="90"/>
      <c r="D170" s="106"/>
      <c r="E170" s="106"/>
      <c r="F170" s="106"/>
      <c r="G170" s="817" t="s">
        <v>141</v>
      </c>
      <c r="H170" s="767"/>
      <c r="I170" s="767"/>
      <c r="J170" s="707"/>
      <c r="K170" s="819" t="str">
        <f>IF(COUNTIF(K160:K168,"○")+K169=0,"",COUNTIF(K160:K168,"○")+K169)</f>
        <v/>
      </c>
      <c r="L170" s="821" t="str">
        <f t="shared" ref="L170" si="41">IF(COUNTIF(L160:L168,"○")+L169=0,"",COUNTIF(L160:L168,"○")+L169)</f>
        <v/>
      </c>
      <c r="M170" s="797" t="str">
        <f t="shared" ref="M170" si="42">IF(COUNTIF(M160:M168,"○")+M169=0,"",COUNTIF(M160:M168,"○")+M169)</f>
        <v/>
      </c>
      <c r="N170" s="797" t="str">
        <f t="shared" ref="N170" si="43">IF(COUNTIF(N160:N168,"○")+N169=0,"",COUNTIF(N160:N168,"○")+N169)</f>
        <v/>
      </c>
      <c r="O170" s="797" t="str">
        <f t="shared" ref="O170" si="44">IF(COUNTIF(O160:O168,"○")+O169=0,"",COUNTIF(O160:O168,"○")+O169)</f>
        <v/>
      </c>
      <c r="P170" s="799" t="str">
        <f t="shared" ref="P170" si="45">IF(COUNTIF(P160:P168,"○")+P169=0,"",COUNTIF(P160:P168,"○")+P169)</f>
        <v/>
      </c>
    </row>
    <row r="171" spans="1:16" ht="20.25" customHeight="1" thickBot="1" x14ac:dyDescent="0.2">
      <c r="A171" s="97" t="s">
        <v>334</v>
      </c>
      <c r="B171" s="86"/>
      <c r="C171" s="86"/>
      <c r="G171" s="818"/>
      <c r="H171" s="770"/>
      <c r="I171" s="770"/>
      <c r="J171" s="771"/>
      <c r="K171" s="820"/>
      <c r="L171" s="822"/>
      <c r="M171" s="798"/>
      <c r="N171" s="798"/>
      <c r="O171" s="798"/>
      <c r="P171" s="800"/>
    </row>
  </sheetData>
  <sheetProtection password="CC25" sheet="1" selectLockedCells="1"/>
  <mergeCells count="210">
    <mergeCell ref="P34:P35"/>
    <mergeCell ref="A3:L3"/>
    <mergeCell ref="A5:A6"/>
    <mergeCell ref="B5:B6"/>
    <mergeCell ref="C5:C6"/>
    <mergeCell ref="D5:E5"/>
    <mergeCell ref="F5:F6"/>
    <mergeCell ref="O4:P4"/>
    <mergeCell ref="G5:J6"/>
    <mergeCell ref="F16:J16"/>
    <mergeCell ref="L17:L18"/>
    <mergeCell ref="M17:M18"/>
    <mergeCell ref="N17:N18"/>
    <mergeCell ref="O17:O18"/>
    <mergeCell ref="P17:P18"/>
    <mergeCell ref="K17:K18"/>
    <mergeCell ref="G17:J18"/>
    <mergeCell ref="A4:B4"/>
    <mergeCell ref="A20:L20"/>
    <mergeCell ref="A21:B21"/>
    <mergeCell ref="C21:D21"/>
    <mergeCell ref="O21:P21"/>
    <mergeCell ref="K5:P5"/>
    <mergeCell ref="C4:D4"/>
    <mergeCell ref="A16:B16"/>
    <mergeCell ref="C16:D16"/>
    <mergeCell ref="A22:A23"/>
    <mergeCell ref="B22:B23"/>
    <mergeCell ref="C22:C23"/>
    <mergeCell ref="D22:E22"/>
    <mergeCell ref="F22:F23"/>
    <mergeCell ref="G22:J23"/>
    <mergeCell ref="K22:P22"/>
    <mergeCell ref="A33:B33"/>
    <mergeCell ref="C33:D33"/>
    <mergeCell ref="F33:J33"/>
    <mergeCell ref="G34:J35"/>
    <mergeCell ref="K34:K35"/>
    <mergeCell ref="L34:L35"/>
    <mergeCell ref="M34:M35"/>
    <mergeCell ref="N34:N35"/>
    <mergeCell ref="O34:O35"/>
    <mergeCell ref="A37:L37"/>
    <mergeCell ref="A38:B38"/>
    <mergeCell ref="C38:D38"/>
    <mergeCell ref="O38:P38"/>
    <mergeCell ref="A39:A40"/>
    <mergeCell ref="B39:B40"/>
    <mergeCell ref="C39:C40"/>
    <mergeCell ref="D39:E39"/>
    <mergeCell ref="F39:F40"/>
    <mergeCell ref="G39:J40"/>
    <mergeCell ref="K39:P39"/>
    <mergeCell ref="A50:B50"/>
    <mergeCell ref="C50:D50"/>
    <mergeCell ref="F50:J50"/>
    <mergeCell ref="G51:J52"/>
    <mergeCell ref="K51:K52"/>
    <mergeCell ref="L51:L52"/>
    <mergeCell ref="M51:M52"/>
    <mergeCell ref="N51:N52"/>
    <mergeCell ref="O51:O52"/>
    <mergeCell ref="P51:P52"/>
    <mergeCell ref="A54:L54"/>
    <mergeCell ref="A55:B55"/>
    <mergeCell ref="C55:D55"/>
    <mergeCell ref="O55:P55"/>
    <mergeCell ref="A56:A57"/>
    <mergeCell ref="B56:B57"/>
    <mergeCell ref="C56:C57"/>
    <mergeCell ref="D56:E56"/>
    <mergeCell ref="F56:F57"/>
    <mergeCell ref="G56:J57"/>
    <mergeCell ref="K56:P56"/>
    <mergeCell ref="A67:B67"/>
    <mergeCell ref="C67:D67"/>
    <mergeCell ref="F67:J67"/>
    <mergeCell ref="G68:J69"/>
    <mergeCell ref="K68:K69"/>
    <mergeCell ref="L68:L69"/>
    <mergeCell ref="M68:M69"/>
    <mergeCell ref="N68:N69"/>
    <mergeCell ref="O68:O69"/>
    <mergeCell ref="P68:P69"/>
    <mergeCell ref="A71:L71"/>
    <mergeCell ref="A72:B72"/>
    <mergeCell ref="C72:D72"/>
    <mergeCell ref="O72:P72"/>
    <mergeCell ref="A73:A74"/>
    <mergeCell ref="B73:B74"/>
    <mergeCell ref="C73:C74"/>
    <mergeCell ref="D73:E73"/>
    <mergeCell ref="F73:F74"/>
    <mergeCell ref="G73:J74"/>
    <mergeCell ref="K73:P73"/>
    <mergeCell ref="A84:B84"/>
    <mergeCell ref="C84:D84"/>
    <mergeCell ref="F84:J84"/>
    <mergeCell ref="G85:J86"/>
    <mergeCell ref="K85:K86"/>
    <mergeCell ref="L85:L86"/>
    <mergeCell ref="M85:M86"/>
    <mergeCell ref="N85:N86"/>
    <mergeCell ref="O85:O86"/>
    <mergeCell ref="P85:P86"/>
    <mergeCell ref="A88:L88"/>
    <mergeCell ref="A89:B89"/>
    <mergeCell ref="C89:D89"/>
    <mergeCell ref="O89:P89"/>
    <mergeCell ref="A90:A91"/>
    <mergeCell ref="B90:B91"/>
    <mergeCell ref="C90:C91"/>
    <mergeCell ref="D90:E90"/>
    <mergeCell ref="F90:F91"/>
    <mergeCell ref="G90:J91"/>
    <mergeCell ref="K90:P90"/>
    <mergeCell ref="A101:B101"/>
    <mergeCell ref="C101:D101"/>
    <mergeCell ref="F101:J101"/>
    <mergeCell ref="G102:J103"/>
    <mergeCell ref="K102:K103"/>
    <mergeCell ref="L102:L103"/>
    <mergeCell ref="M102:M103"/>
    <mergeCell ref="N102:N103"/>
    <mergeCell ref="O102:O103"/>
    <mergeCell ref="P102:P103"/>
    <mergeCell ref="A105:L105"/>
    <mergeCell ref="A106:B106"/>
    <mergeCell ref="C106:D106"/>
    <mergeCell ref="O106:P106"/>
    <mergeCell ref="A107:A108"/>
    <mergeCell ref="B107:B108"/>
    <mergeCell ref="C107:C108"/>
    <mergeCell ref="D107:E107"/>
    <mergeCell ref="F107:F108"/>
    <mergeCell ref="G107:J108"/>
    <mergeCell ref="K107:P107"/>
    <mergeCell ref="A118:B118"/>
    <mergeCell ref="C118:D118"/>
    <mergeCell ref="F118:J118"/>
    <mergeCell ref="G119:J120"/>
    <mergeCell ref="K119:K120"/>
    <mergeCell ref="L119:L120"/>
    <mergeCell ref="M119:M120"/>
    <mergeCell ref="N119:N120"/>
    <mergeCell ref="O119:O120"/>
    <mergeCell ref="P119:P120"/>
    <mergeCell ref="A122:L122"/>
    <mergeCell ref="A123:B123"/>
    <mergeCell ref="C123:D123"/>
    <mergeCell ref="O123:P123"/>
    <mergeCell ref="A124:A125"/>
    <mergeCell ref="B124:B125"/>
    <mergeCell ref="C124:C125"/>
    <mergeCell ref="D124:E124"/>
    <mergeCell ref="F124:F125"/>
    <mergeCell ref="G124:J125"/>
    <mergeCell ref="K124:P124"/>
    <mergeCell ref="A135:B135"/>
    <mergeCell ref="C135:D135"/>
    <mergeCell ref="F135:J135"/>
    <mergeCell ref="G136:J137"/>
    <mergeCell ref="K136:K137"/>
    <mergeCell ref="L136:L137"/>
    <mergeCell ref="M136:M137"/>
    <mergeCell ref="N136:N137"/>
    <mergeCell ref="O136:O137"/>
    <mergeCell ref="K141:P141"/>
    <mergeCell ref="A152:B152"/>
    <mergeCell ref="C152:D152"/>
    <mergeCell ref="F152:J152"/>
    <mergeCell ref="G153:J154"/>
    <mergeCell ref="K153:K154"/>
    <mergeCell ref="L153:L154"/>
    <mergeCell ref="M153:M154"/>
    <mergeCell ref="P136:P137"/>
    <mergeCell ref="A139:L139"/>
    <mergeCell ref="A140:B140"/>
    <mergeCell ref="C140:D140"/>
    <mergeCell ref="O140:P140"/>
    <mergeCell ref="N153:N154"/>
    <mergeCell ref="O153:O154"/>
    <mergeCell ref="A141:A142"/>
    <mergeCell ref="B141:B142"/>
    <mergeCell ref="C141:C142"/>
    <mergeCell ref="D141:E141"/>
    <mergeCell ref="F141:F142"/>
    <mergeCell ref="G141:J142"/>
    <mergeCell ref="M170:M171"/>
    <mergeCell ref="N170:N171"/>
    <mergeCell ref="P153:P154"/>
    <mergeCell ref="A156:L156"/>
    <mergeCell ref="A157:B157"/>
    <mergeCell ref="C157:D157"/>
    <mergeCell ref="O157:P157"/>
    <mergeCell ref="A158:A159"/>
    <mergeCell ref="B158:B159"/>
    <mergeCell ref="C158:C159"/>
    <mergeCell ref="O170:O171"/>
    <mergeCell ref="P170:P171"/>
    <mergeCell ref="G158:J159"/>
    <mergeCell ref="K158:P158"/>
    <mergeCell ref="A169:B169"/>
    <mergeCell ref="C169:D169"/>
    <mergeCell ref="F169:J169"/>
    <mergeCell ref="G170:J171"/>
    <mergeCell ref="K170:K171"/>
    <mergeCell ref="L170:L171"/>
    <mergeCell ref="D158:E158"/>
    <mergeCell ref="F158:F159"/>
  </mergeCells>
  <phoneticPr fontId="20"/>
  <conditionalFormatting sqref="A19:P23 A33:P35">
    <cfRule type="expression" dxfId="11" priority="18">
      <formula>SUM($K$17:$P$18)=0</formula>
    </cfRule>
  </conditionalFormatting>
  <conditionalFormatting sqref="A36:P40 A50:P52">
    <cfRule type="expression" dxfId="10" priority="16">
      <formula>SUM($K$34:$P$35)=0</formula>
    </cfRule>
  </conditionalFormatting>
  <conditionalFormatting sqref="A53:P57 A67:P69">
    <cfRule type="expression" dxfId="9" priority="15">
      <formula>SUM($K$51:$P$52)=0</formula>
    </cfRule>
  </conditionalFormatting>
  <conditionalFormatting sqref="A70:P74 A84:P86">
    <cfRule type="expression" dxfId="8" priority="14">
      <formula>SUM($K$68:$P$69)=0</formula>
    </cfRule>
  </conditionalFormatting>
  <conditionalFormatting sqref="A87:P91 A101:P103">
    <cfRule type="expression" dxfId="7" priority="13">
      <formula>SUM($K$85:$P$86)=0</formula>
    </cfRule>
  </conditionalFormatting>
  <conditionalFormatting sqref="A104:P108 A118:P120">
    <cfRule type="expression" dxfId="6" priority="12">
      <formula>SUM($K$102:$P$103)=0</formula>
    </cfRule>
  </conditionalFormatting>
  <conditionalFormatting sqref="A121:P125 A135:P137">
    <cfRule type="expression" dxfId="5" priority="11">
      <formula>SUM($K$119:$P$120)=0</formula>
    </cfRule>
  </conditionalFormatting>
  <conditionalFormatting sqref="A138:P142 A152:P154">
    <cfRule type="expression" dxfId="4" priority="10">
      <formula>SUM($K$136:$P$137)=0</formula>
    </cfRule>
  </conditionalFormatting>
  <conditionalFormatting sqref="A155:P159 A169:P171">
    <cfRule type="expression" dxfId="3" priority="9">
      <formula>SUM($K$153:$P$154)=0</formula>
    </cfRule>
  </conditionalFormatting>
  <dataValidations count="2">
    <dataValidation type="list" allowBlank="1" showInputMessage="1" showErrorMessage="1" sqref="K143:P151 K7:P15 K126:P134 K24:P32 K41:P49 K58:P66 K75:P83 K92:P100 K109:P117 K160:P168" xr:uid="{00000000-0002-0000-0700-000000000000}">
      <formula1>"○"</formula1>
    </dataValidation>
    <dataValidation type="list" allowBlank="1" showInputMessage="1" showErrorMessage="1" sqref="C4:D4 C21:D21 C38:D38 C55:D55 C72:D72 C89:D89 C106:D106 C123:D123 C140:D140 C157:D157" xr:uid="{00000000-0002-0000-0700-000001000000}">
      <formula1>$S$2:$S$20</formula1>
    </dataValidation>
  </dataValidations>
  <printOptions horizontalCentered="1"/>
  <pageMargins left="0.47244094488188981" right="0.43307086614173229" top="0.43307086614173229" bottom="0.23622047244094491" header="0.51181102362204722" footer="0.19685039370078741"/>
  <pageSetup paperSize="9" orientation="landscape" blackAndWhite="1" horizontalDpi="400" verticalDpi="400" r:id="rId1"/>
  <headerFooter alignWithMargins="0">
    <oddFooter>&amp;R&amp;"BIZ UDPゴシック,標準"ver.2</oddFooter>
  </headerFooter>
  <rowBreaks count="1" manualBreakCount="1">
    <brk id="1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7"/>
  <sheetViews>
    <sheetView zoomScaleNormal="100" zoomScaleSheetLayoutView="100" workbookViewId="0">
      <selection activeCell="C7" sqref="C7:D7"/>
    </sheetView>
  </sheetViews>
  <sheetFormatPr defaultRowHeight="14.25" x14ac:dyDescent="0.15"/>
  <cols>
    <col min="1" max="1" width="1.75" style="245" customWidth="1"/>
    <col min="2" max="2" width="2.125" style="245" customWidth="1"/>
    <col min="3" max="3" width="3.625" style="245" customWidth="1"/>
    <col min="4" max="4" width="4.25" style="245" customWidth="1"/>
    <col min="5" max="5" width="10.625" style="245" customWidth="1"/>
    <col min="6" max="6" width="5.625" style="245" customWidth="1"/>
    <col min="7" max="7" width="9.5" style="245" customWidth="1"/>
    <col min="8" max="8" width="16.125" style="245" bestFit="1" customWidth="1"/>
    <col min="9" max="9" width="11.625" style="245" customWidth="1"/>
    <col min="10" max="10" width="0.625" style="245" customWidth="1"/>
    <col min="11" max="11" width="25.375" style="245" customWidth="1"/>
    <col min="12" max="12" width="1.625" style="245" customWidth="1"/>
    <col min="13" max="14" width="0" style="245" hidden="1" customWidth="1"/>
    <col min="15" max="16384" width="9" style="245"/>
  </cols>
  <sheetData>
    <row r="1" spans="1:13" ht="10.5" customHeight="1" x14ac:dyDescent="0.15">
      <c r="A1" s="253"/>
      <c r="B1" s="254"/>
      <c r="C1" s="255"/>
      <c r="D1" s="255"/>
      <c r="E1" s="255"/>
      <c r="F1" s="255"/>
      <c r="G1" s="255"/>
      <c r="H1" s="255"/>
      <c r="I1" s="255"/>
      <c r="J1" s="255"/>
      <c r="K1" s="255"/>
      <c r="L1" s="256"/>
      <c r="M1" s="248"/>
    </row>
    <row r="2" spans="1:13" ht="23.25" x14ac:dyDescent="0.15">
      <c r="A2" s="257"/>
      <c r="B2" s="258" t="s">
        <v>328</v>
      </c>
      <c r="C2" s="239"/>
      <c r="D2" s="239"/>
      <c r="E2" s="239"/>
      <c r="F2" s="239"/>
      <c r="G2" s="239"/>
      <c r="H2" s="239"/>
      <c r="I2" s="239"/>
      <c r="J2" s="239"/>
      <c r="K2" s="239"/>
      <c r="L2" s="259"/>
      <c r="M2" s="249"/>
    </row>
    <row r="3" spans="1:13" ht="13.5" customHeight="1" x14ac:dyDescent="0.15">
      <c r="A3" s="257"/>
      <c r="B3" s="239"/>
      <c r="C3" s="239"/>
      <c r="D3" s="239"/>
      <c r="E3" s="239"/>
      <c r="F3" s="239"/>
      <c r="G3" s="239"/>
      <c r="H3" s="239"/>
      <c r="I3" s="239"/>
      <c r="J3" s="239"/>
      <c r="K3" s="239"/>
      <c r="L3" s="259"/>
      <c r="M3" s="249"/>
    </row>
    <row r="4" spans="1:13" ht="18" customHeight="1" x14ac:dyDescent="0.15">
      <c r="A4" s="257"/>
      <c r="B4" s="260" t="s">
        <v>329</v>
      </c>
      <c r="C4" s="239"/>
      <c r="D4" s="239"/>
      <c r="E4" s="239"/>
      <c r="F4" s="239"/>
      <c r="G4" s="239"/>
      <c r="H4" s="239"/>
      <c r="I4" s="239"/>
      <c r="J4" s="239"/>
      <c r="K4" s="246"/>
      <c r="L4" s="261"/>
      <c r="M4" s="250"/>
    </row>
    <row r="5" spans="1:13" ht="18" customHeight="1" x14ac:dyDescent="0.15">
      <c r="A5" s="257"/>
      <c r="B5" s="246"/>
      <c r="C5" s="849" t="s">
        <v>305</v>
      </c>
      <c r="D5" s="849"/>
      <c r="E5" s="849"/>
      <c r="F5" s="849"/>
      <c r="G5" s="849"/>
      <c r="H5" s="849"/>
      <c r="I5" s="849"/>
      <c r="J5" s="849"/>
      <c r="K5" s="849"/>
      <c r="L5" s="261"/>
      <c r="M5" s="246"/>
    </row>
    <row r="6" spans="1:13" ht="15" thickBot="1" x14ac:dyDescent="0.2">
      <c r="A6" s="257"/>
      <c r="B6" s="246"/>
      <c r="C6" s="246"/>
      <c r="D6" s="246"/>
      <c r="E6" s="246"/>
      <c r="F6" s="246"/>
      <c r="G6" s="246"/>
      <c r="H6" s="246"/>
      <c r="I6" s="246"/>
      <c r="J6" s="246"/>
      <c r="K6" s="246"/>
      <c r="L6" s="261"/>
      <c r="M6" s="246"/>
    </row>
    <row r="7" spans="1:13" ht="35.25" customHeight="1" thickBot="1" x14ac:dyDescent="0.2">
      <c r="A7" s="257"/>
      <c r="C7" s="828" t="s">
        <v>493</v>
      </c>
      <c r="D7" s="829"/>
      <c r="E7" s="270" t="s">
        <v>330</v>
      </c>
      <c r="F7" s="270"/>
      <c r="G7" s="417" t="str">
        <f>IF(OR(C7=1,C7=2),IF('＄'!W2="通常口座","","A　通常口座　入力未了"),IF(C7=2,IF('＄'!W3="前金口座","","B　前金口座　入力未了"),"←登録分類を選択してください"))</f>
        <v>←登録分類を選択してください</v>
      </c>
      <c r="H7" s="246"/>
      <c r="I7" s="246"/>
      <c r="L7" s="261"/>
      <c r="M7" s="251"/>
    </row>
    <row r="8" spans="1:13" ht="17.25" customHeight="1" x14ac:dyDescent="0.15">
      <c r="A8" s="257"/>
      <c r="B8" s="246"/>
      <c r="C8" s="271" t="s">
        <v>331</v>
      </c>
      <c r="D8" s="271"/>
      <c r="E8" s="271"/>
      <c r="F8" s="271"/>
      <c r="G8" s="271"/>
      <c r="H8" s="271"/>
      <c r="I8" s="271"/>
      <c r="J8" s="272"/>
      <c r="K8" s="272"/>
      <c r="L8" s="261"/>
      <c r="M8" s="251"/>
    </row>
    <row r="9" spans="1:13" ht="17.25" customHeight="1" x14ac:dyDescent="0.15">
      <c r="A9" s="257"/>
      <c r="B9" s="246"/>
      <c r="C9" s="830" t="s">
        <v>409</v>
      </c>
      <c r="D9" s="831"/>
      <c r="E9" s="831"/>
      <c r="F9" s="831"/>
      <c r="G9" s="832"/>
      <c r="H9" s="833" t="s">
        <v>411</v>
      </c>
      <c r="I9" s="831"/>
      <c r="J9" s="831"/>
      <c r="K9" s="834"/>
      <c r="L9" s="262"/>
      <c r="M9" s="251"/>
    </row>
    <row r="10" spans="1:13" ht="17.25" customHeight="1" x14ac:dyDescent="0.15">
      <c r="A10" s="257"/>
      <c r="B10" s="246"/>
      <c r="C10" s="835" t="s">
        <v>410</v>
      </c>
      <c r="D10" s="836"/>
      <c r="E10" s="836"/>
      <c r="F10" s="836"/>
      <c r="G10" s="837"/>
      <c r="H10" s="838" t="s">
        <v>412</v>
      </c>
      <c r="I10" s="836"/>
      <c r="J10" s="836"/>
      <c r="K10" s="839"/>
      <c r="L10" s="262"/>
      <c r="M10" s="251"/>
    </row>
    <row r="11" spans="1:13" ht="17.25" customHeight="1" x14ac:dyDescent="0.15">
      <c r="A11" s="257"/>
      <c r="B11" s="246"/>
      <c r="C11" s="273" t="s">
        <v>408</v>
      </c>
      <c r="D11" s="271"/>
      <c r="E11" s="271"/>
      <c r="F11" s="271"/>
      <c r="G11" s="271"/>
      <c r="H11" s="271"/>
      <c r="I11" s="271"/>
      <c r="J11" s="272"/>
      <c r="K11" s="272"/>
      <c r="L11" s="261"/>
      <c r="M11" s="251"/>
    </row>
    <row r="12" spans="1:13" ht="17.25" customHeight="1" x14ac:dyDescent="0.15">
      <c r="A12" s="257"/>
      <c r="B12" s="246"/>
      <c r="C12" s="273" t="s">
        <v>416</v>
      </c>
      <c r="D12" s="271"/>
      <c r="E12" s="271"/>
      <c r="F12" s="271"/>
      <c r="G12" s="271"/>
      <c r="H12" s="271"/>
      <c r="I12" s="271"/>
      <c r="J12" s="272"/>
      <c r="K12" s="272"/>
      <c r="L12" s="261"/>
      <c r="M12" s="251"/>
    </row>
    <row r="13" spans="1:13" ht="26.25" customHeight="1" x14ac:dyDescent="0.15">
      <c r="A13" s="257"/>
      <c r="B13" s="246"/>
      <c r="D13" s="827" t="s">
        <v>332</v>
      </c>
      <c r="E13" s="827"/>
      <c r="F13" s="827"/>
      <c r="G13" s="827"/>
      <c r="H13" s="827"/>
      <c r="I13" s="827"/>
      <c r="J13" s="827"/>
      <c r="K13" s="827"/>
      <c r="L13" s="263"/>
      <c r="M13" s="251"/>
    </row>
    <row r="14" spans="1:13" ht="16.5" customHeight="1" x14ac:dyDescent="0.15">
      <c r="A14" s="257"/>
      <c r="B14" s="246"/>
      <c r="C14" s="348"/>
      <c r="D14" s="348"/>
      <c r="E14" s="348"/>
      <c r="F14" s="348"/>
      <c r="G14" s="348"/>
      <c r="H14" s="348"/>
      <c r="I14" s="348"/>
      <c r="J14" s="348"/>
      <c r="K14" s="348"/>
      <c r="L14" s="263"/>
      <c r="M14" s="251"/>
    </row>
    <row r="15" spans="1:13" ht="17.25" customHeight="1" x14ac:dyDescent="0.15">
      <c r="A15" s="257"/>
      <c r="B15" s="246"/>
      <c r="C15" s="348"/>
      <c r="D15" s="826" t="s">
        <v>403</v>
      </c>
      <c r="E15" s="826"/>
      <c r="F15" s="826"/>
      <c r="G15" s="826"/>
      <c r="H15" s="360"/>
      <c r="I15" s="360"/>
      <c r="J15" s="348"/>
      <c r="K15" s="348"/>
      <c r="L15" s="263"/>
      <c r="M15" s="251"/>
    </row>
    <row r="16" spans="1:13" ht="17.25" customHeight="1" x14ac:dyDescent="0.15">
      <c r="A16" s="257"/>
      <c r="B16" s="246"/>
      <c r="C16" s="840" t="s">
        <v>491</v>
      </c>
      <c r="D16" s="840"/>
      <c r="E16" s="840"/>
      <c r="F16" s="841" t="s">
        <v>402</v>
      </c>
      <c r="G16" s="841"/>
      <c r="H16" s="842" t="str">
        <f>IF('様式1-1-1'!F14="","",'様式1-1-1'!F14)</f>
        <v/>
      </c>
      <c r="I16" s="842"/>
      <c r="J16" s="842"/>
      <c r="K16" s="842"/>
      <c r="L16" s="263"/>
      <c r="M16" s="251"/>
    </row>
    <row r="17" spans="1:14" ht="17.25" customHeight="1" x14ac:dyDescent="0.15">
      <c r="A17" s="257"/>
      <c r="B17" s="246"/>
      <c r="C17" s="840"/>
      <c r="D17" s="840"/>
      <c r="E17" s="840"/>
      <c r="F17" s="841" t="s">
        <v>401</v>
      </c>
      <c r="G17" s="841"/>
      <c r="H17" s="842" t="str">
        <f>IF('様式1-1-1'!F11="","",'様式1-1-1'!F11)</f>
        <v/>
      </c>
      <c r="I17" s="842"/>
      <c r="J17" s="842"/>
      <c r="K17" s="842"/>
      <c r="L17" s="263"/>
      <c r="M17" s="251"/>
    </row>
    <row r="18" spans="1:14" ht="17.25" customHeight="1" x14ac:dyDescent="0.15">
      <c r="A18" s="257"/>
      <c r="B18" s="246"/>
      <c r="C18" s="840"/>
      <c r="D18" s="840"/>
      <c r="E18" s="840"/>
      <c r="F18" s="841" t="s">
        <v>407</v>
      </c>
      <c r="G18" s="841"/>
      <c r="H18" s="842" t="str">
        <f>IF('様式1-1-1'!F18="","",'様式1-1-1'!F16&amp;"　"&amp;'様式1-1-1'!F18)</f>
        <v/>
      </c>
      <c r="I18" s="842"/>
      <c r="J18" s="842"/>
      <c r="K18" s="842"/>
      <c r="L18" s="263"/>
      <c r="M18" s="251"/>
    </row>
    <row r="19" spans="1:14" ht="17.25" customHeight="1" x14ac:dyDescent="0.15">
      <c r="A19" s="257"/>
      <c r="B19" s="246"/>
      <c r="C19" s="840" t="s">
        <v>492</v>
      </c>
      <c r="D19" s="840"/>
      <c r="E19" s="840"/>
      <c r="F19" s="841" t="s">
        <v>402</v>
      </c>
      <c r="G19" s="841"/>
      <c r="H19" s="842" t="str">
        <f>IF(H18="","",IF('様式1-1-1'!E20="委任なし","",'様式1-1-1'!F30))</f>
        <v/>
      </c>
      <c r="I19" s="842"/>
      <c r="J19" s="842"/>
      <c r="K19" s="842"/>
      <c r="L19" s="263"/>
      <c r="M19" s="251"/>
    </row>
    <row r="20" spans="1:14" ht="17.25" customHeight="1" x14ac:dyDescent="0.15">
      <c r="A20" s="257"/>
      <c r="B20" s="246"/>
      <c r="C20" s="840"/>
      <c r="D20" s="840"/>
      <c r="E20" s="840"/>
      <c r="F20" s="841" t="s">
        <v>401</v>
      </c>
      <c r="G20" s="841"/>
      <c r="H20" s="842" t="str">
        <f>IF(H18="","",IF('様式1-1-1'!E20="委任なし","委任なし",'様式1-1-1'!F27))</f>
        <v/>
      </c>
      <c r="I20" s="842"/>
      <c r="J20" s="842"/>
      <c r="K20" s="842"/>
      <c r="L20" s="263"/>
      <c r="M20" s="251"/>
    </row>
    <row r="21" spans="1:14" ht="17.25" customHeight="1" x14ac:dyDescent="0.15">
      <c r="A21" s="257"/>
      <c r="B21" s="246"/>
      <c r="C21" s="840"/>
      <c r="D21" s="840"/>
      <c r="E21" s="840"/>
      <c r="F21" s="841" t="s">
        <v>407</v>
      </c>
      <c r="G21" s="841"/>
      <c r="H21" s="842" t="str">
        <f>IF(H18="","",IF('様式1-1-1'!E20="委任なし","",'様式1-1-1'!F32&amp;"　"&amp;'様式1-1-1'!F34))</f>
        <v/>
      </c>
      <c r="I21" s="842"/>
      <c r="J21" s="842"/>
      <c r="K21" s="842"/>
      <c r="L21" s="263"/>
      <c r="M21" s="251"/>
    </row>
    <row r="22" spans="1:14" ht="16.5" customHeight="1" x14ac:dyDescent="0.15">
      <c r="A22" s="257"/>
      <c r="B22" s="246"/>
      <c r="C22" s="246"/>
      <c r="D22" s="246"/>
      <c r="E22" s="246"/>
      <c r="F22" s="246"/>
      <c r="G22" s="246"/>
      <c r="H22" s="246"/>
      <c r="I22" s="246"/>
      <c r="J22" s="246"/>
      <c r="K22" s="246"/>
      <c r="L22" s="261"/>
    </row>
    <row r="23" spans="1:14" ht="21" customHeight="1" x14ac:dyDescent="0.15">
      <c r="A23" s="257"/>
      <c r="B23" s="250"/>
      <c r="C23" s="369" t="s">
        <v>326</v>
      </c>
      <c r="D23" s="851" t="s">
        <v>413</v>
      </c>
      <c r="E23" s="851"/>
      <c r="F23" s="851"/>
      <c r="G23" s="428" t="s">
        <v>501</v>
      </c>
      <c r="H23" s="368"/>
      <c r="I23" s="429" t="s">
        <v>501</v>
      </c>
      <c r="J23" s="250"/>
      <c r="K23" s="380" t="s">
        <v>415</v>
      </c>
      <c r="L23" s="262"/>
    </row>
    <row r="24" spans="1:14" ht="59.25" customHeight="1" x14ac:dyDescent="0.15">
      <c r="A24" s="257"/>
      <c r="B24" s="250"/>
      <c r="C24" s="852"/>
      <c r="D24" s="854" t="s">
        <v>320</v>
      </c>
      <c r="E24" s="855"/>
      <c r="F24" s="856"/>
      <c r="G24" s="381" t="s">
        <v>333</v>
      </c>
      <c r="H24" s="382"/>
      <c r="I24" s="381" t="s">
        <v>323</v>
      </c>
      <c r="J24" s="250"/>
      <c r="K24" s="850" t="s">
        <v>525</v>
      </c>
      <c r="L24" s="262"/>
      <c r="M24" s="367"/>
    </row>
    <row r="25" spans="1:14" ht="31.5" customHeight="1" x14ac:dyDescent="0.15">
      <c r="A25" s="257"/>
      <c r="B25" s="250"/>
      <c r="C25" s="853"/>
      <c r="D25" s="854"/>
      <c r="E25" s="846" t="s">
        <v>324</v>
      </c>
      <c r="F25" s="847"/>
      <c r="G25" s="383"/>
      <c r="H25" s="247" t="s">
        <v>325</v>
      </c>
      <c r="I25" s="383"/>
      <c r="J25" s="250"/>
      <c r="K25" s="850"/>
      <c r="L25" s="262"/>
    </row>
    <row r="26" spans="1:14" ht="33" customHeight="1" x14ac:dyDescent="0.15">
      <c r="A26" s="257"/>
      <c r="B26" s="250"/>
      <c r="C26" s="853"/>
      <c r="D26" s="843" t="s">
        <v>500</v>
      </c>
      <c r="E26" s="844"/>
      <c r="F26" s="845"/>
      <c r="G26" s="418" t="s">
        <v>494</v>
      </c>
      <c r="H26" s="247" t="s">
        <v>321</v>
      </c>
      <c r="I26" s="383"/>
      <c r="J26" s="250"/>
      <c r="K26" s="850"/>
      <c r="L26" s="262"/>
    </row>
    <row r="27" spans="1:14" ht="57.75" customHeight="1" x14ac:dyDescent="0.15">
      <c r="A27" s="257"/>
      <c r="B27" s="250"/>
      <c r="C27" s="853"/>
      <c r="D27" s="414" t="s">
        <v>322</v>
      </c>
      <c r="E27" s="846" t="s">
        <v>524</v>
      </c>
      <c r="F27" s="847"/>
      <c r="G27" s="848"/>
      <c r="H27" s="848"/>
      <c r="I27" s="848"/>
      <c r="J27" s="250"/>
      <c r="K27" s="850"/>
      <c r="L27" s="264"/>
      <c r="M27" s="245" t="str">
        <f>SUBSTITUTE(SUBSTITUTE(SUBSTITUTE(SUBSTITUTE(SUBSTITUTE(G27,"ｧ","ｱ"),"ｨ","ｲ"),"ｩ","ｳ"),"ｪ","ｴ"),"ｫ","ｵ")</f>
        <v/>
      </c>
      <c r="N27" s="245" t="str">
        <f>SUBSTITUTE(SUBSTITUTE(SUBSTITUTE(SUBSTITUTE(M27,"ｬ","ﾔ"),"ｭ","ﾕ"),"ｮ","ﾖ"),"ｯ","ﾂ")</f>
        <v/>
      </c>
    </row>
    <row r="28" spans="1:14" ht="13.5" customHeight="1" x14ac:dyDescent="0.15">
      <c r="A28" s="257"/>
      <c r="B28" s="250"/>
      <c r="C28" s="250"/>
      <c r="D28" s="250"/>
      <c r="E28" s="250"/>
      <c r="F28" s="250"/>
      <c r="G28" s="250"/>
      <c r="H28" s="250"/>
      <c r="I28" s="250"/>
      <c r="J28" s="250"/>
      <c r="K28" s="850"/>
      <c r="L28" s="266"/>
    </row>
    <row r="29" spans="1:14" ht="21" customHeight="1" x14ac:dyDescent="0.15">
      <c r="A29" s="257"/>
      <c r="B29" s="250"/>
      <c r="C29" s="369" t="s">
        <v>327</v>
      </c>
      <c r="D29" s="851" t="s">
        <v>414</v>
      </c>
      <c r="E29" s="851"/>
      <c r="F29" s="851"/>
      <c r="G29" s="428" t="s">
        <v>501</v>
      </c>
      <c r="H29" s="368"/>
      <c r="I29" s="429" t="s">
        <v>501</v>
      </c>
      <c r="J29" s="250"/>
      <c r="K29" s="265"/>
      <c r="L29" s="262"/>
    </row>
    <row r="30" spans="1:14" ht="59.25" customHeight="1" x14ac:dyDescent="0.15">
      <c r="A30" s="257"/>
      <c r="B30" s="250"/>
      <c r="C30" s="852"/>
      <c r="D30" s="854" t="s">
        <v>320</v>
      </c>
      <c r="E30" s="855"/>
      <c r="F30" s="856"/>
      <c r="G30" s="381" t="s">
        <v>333</v>
      </c>
      <c r="H30" s="382"/>
      <c r="I30" s="381" t="s">
        <v>323</v>
      </c>
      <c r="J30" s="250"/>
      <c r="K30" s="850" t="s">
        <v>417</v>
      </c>
      <c r="L30" s="262"/>
      <c r="M30" s="370"/>
    </row>
    <row r="31" spans="1:14" ht="31.5" customHeight="1" x14ac:dyDescent="0.15">
      <c r="A31" s="257"/>
      <c r="B31" s="250"/>
      <c r="C31" s="853"/>
      <c r="D31" s="854"/>
      <c r="E31" s="846" t="s">
        <v>324</v>
      </c>
      <c r="F31" s="847"/>
      <c r="G31" s="383"/>
      <c r="H31" s="247" t="s">
        <v>325</v>
      </c>
      <c r="I31" s="383"/>
      <c r="J31" s="250"/>
      <c r="K31" s="850"/>
      <c r="L31" s="262"/>
    </row>
    <row r="32" spans="1:14" ht="33" customHeight="1" x14ac:dyDescent="0.15">
      <c r="A32" s="257"/>
      <c r="B32" s="250"/>
      <c r="C32" s="853"/>
      <c r="D32" s="843" t="s">
        <v>500</v>
      </c>
      <c r="E32" s="844"/>
      <c r="F32" s="845"/>
      <c r="G32" s="418" t="s">
        <v>495</v>
      </c>
      <c r="H32" s="247" t="s">
        <v>321</v>
      </c>
      <c r="I32" s="383"/>
      <c r="J32" s="250"/>
      <c r="K32" s="850"/>
      <c r="L32" s="262"/>
    </row>
    <row r="33" spans="1:14" ht="57.75" customHeight="1" x14ac:dyDescent="0.15">
      <c r="A33" s="257"/>
      <c r="B33" s="250"/>
      <c r="C33" s="853"/>
      <c r="D33" s="414" t="s">
        <v>322</v>
      </c>
      <c r="E33" s="846" t="s">
        <v>524</v>
      </c>
      <c r="F33" s="847"/>
      <c r="G33" s="848"/>
      <c r="H33" s="848"/>
      <c r="I33" s="848"/>
      <c r="J33" s="250"/>
      <c r="K33" s="850"/>
      <c r="L33" s="262"/>
      <c r="M33" s="245" t="str">
        <f>SUBSTITUTE(SUBSTITUTE(SUBSTITUTE(SUBSTITUTE(SUBSTITUTE(G33,"ｧ","ｱ"),"ｨ","ｲ"),"ｩ","ｳ"),"ｪ","ｴ"),"ｫ","ｵ")</f>
        <v/>
      </c>
      <c r="N33" s="245" t="str">
        <f>SUBSTITUTE(SUBSTITUTE(SUBSTITUTE(SUBSTITUTE(M33,"ｬ","ﾔ"),"ｭ","ﾕ"),"ｮ","ﾖ"),"ｯ","ﾂ")</f>
        <v/>
      </c>
    </row>
    <row r="34" spans="1:14" ht="15" customHeight="1" thickBot="1" x14ac:dyDescent="0.2">
      <c r="A34" s="267"/>
      <c r="B34" s="268"/>
      <c r="C34" s="268"/>
      <c r="D34" s="268"/>
      <c r="E34" s="268"/>
      <c r="F34" s="268"/>
      <c r="G34" s="268"/>
      <c r="H34" s="268"/>
      <c r="I34" s="268"/>
      <c r="J34" s="268"/>
      <c r="K34" s="268"/>
      <c r="L34" s="269"/>
    </row>
    <row r="35" spans="1:14" ht="12" customHeight="1" x14ac:dyDescent="0.15"/>
    <row r="36" spans="1:14" ht="12" customHeight="1" x14ac:dyDescent="0.15">
      <c r="H36" s="252"/>
      <c r="I36" s="252"/>
      <c r="J36" s="252"/>
    </row>
    <row r="37" spans="1:14" ht="12" customHeight="1" x14ac:dyDescent="0.15"/>
    <row r="38" spans="1:14" ht="12" customHeight="1" x14ac:dyDescent="0.15"/>
    <row r="39" spans="1:14" ht="12" customHeight="1" x14ac:dyDescent="0.15"/>
    <row r="40" spans="1:14" ht="12" customHeight="1" x14ac:dyDescent="0.15"/>
    <row r="41" spans="1:14" ht="12" customHeight="1" x14ac:dyDescent="0.15"/>
    <row r="42" spans="1:14" ht="12" customHeight="1" x14ac:dyDescent="0.15"/>
    <row r="43" spans="1:14" ht="12" customHeight="1" x14ac:dyDescent="0.15"/>
    <row r="44" spans="1:14" ht="12" customHeight="1" x14ac:dyDescent="0.15"/>
    <row r="45" spans="1:14" ht="12" customHeight="1" x14ac:dyDescent="0.15"/>
    <row r="46" spans="1:14" ht="12" customHeight="1" x14ac:dyDescent="0.15"/>
    <row r="47" spans="1:14" ht="12" customHeight="1" x14ac:dyDescent="0.15"/>
    <row r="48" spans="1:1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sheetData>
  <sheetProtection sheet="1" selectLockedCells="1"/>
  <mergeCells count="40">
    <mergeCell ref="C5:K5"/>
    <mergeCell ref="K30:K33"/>
    <mergeCell ref="E31:F31"/>
    <mergeCell ref="D32:F32"/>
    <mergeCell ref="E33:F33"/>
    <mergeCell ref="G33:I33"/>
    <mergeCell ref="K24:K28"/>
    <mergeCell ref="D23:F23"/>
    <mergeCell ref="D29:F29"/>
    <mergeCell ref="C30:C33"/>
    <mergeCell ref="D30:D31"/>
    <mergeCell ref="E30:F30"/>
    <mergeCell ref="C24:C27"/>
    <mergeCell ref="D24:D25"/>
    <mergeCell ref="E24:F24"/>
    <mergeCell ref="E25:F25"/>
    <mergeCell ref="D26:F26"/>
    <mergeCell ref="E27:F27"/>
    <mergeCell ref="G27:I27"/>
    <mergeCell ref="C19:E21"/>
    <mergeCell ref="F19:G19"/>
    <mergeCell ref="H19:K19"/>
    <mergeCell ref="F20:G20"/>
    <mergeCell ref="H20:K20"/>
    <mergeCell ref="F21:G21"/>
    <mergeCell ref="H21:K21"/>
    <mergeCell ref="C16:E18"/>
    <mergeCell ref="F16:G16"/>
    <mergeCell ref="H16:K16"/>
    <mergeCell ref="F17:G17"/>
    <mergeCell ref="H17:K17"/>
    <mergeCell ref="F18:G18"/>
    <mergeCell ref="H18:K18"/>
    <mergeCell ref="D15:G15"/>
    <mergeCell ref="D13:K13"/>
    <mergeCell ref="C7:D7"/>
    <mergeCell ref="C9:G9"/>
    <mergeCell ref="H9:K9"/>
    <mergeCell ref="C10:G10"/>
    <mergeCell ref="H10:K10"/>
  </mergeCells>
  <phoneticPr fontId="20" type="halfwidthKatakana"/>
  <conditionalFormatting sqref="H19:K21">
    <cfRule type="expression" dxfId="2" priority="2">
      <formula>$H$20="委任なし"</formula>
    </cfRule>
  </conditionalFormatting>
  <conditionalFormatting sqref="E30:I30 G31:G32 G33:I33 I31:I32">
    <cfRule type="expression" dxfId="1" priority="1">
      <formula>$C$7=1</formula>
    </cfRule>
  </conditionalFormatting>
  <dataValidations count="8">
    <dataValidation type="list" allowBlank="1" showInputMessage="1" showErrorMessage="1" sqref="C7:D7" xr:uid="{00000000-0002-0000-0800-000000000000}">
      <formula1>"1,2"</formula1>
    </dataValidation>
    <dataValidation type="custom" imeMode="halfKatakana" allowBlank="1" showInputMessage="1" showErrorMessage="1" sqref="G33:I33 G27:I27" xr:uid="{00000000-0002-0000-0800-000001000000}">
      <formula1>AND(G27=PHONETIC(G27),LEN(G27)=LENB(G27))</formula1>
    </dataValidation>
    <dataValidation type="textLength" operator="equal" allowBlank="1" showInputMessage="1" showErrorMessage="1" errorTitle="再度入力をお願いします。" error="３桁で入力されておりません。" prompt="３桁で入力してください。" sqref="I25 I31" xr:uid="{00000000-0002-0000-0800-000002000000}">
      <formula1>3</formula1>
    </dataValidation>
    <dataValidation type="textLength" operator="equal" allowBlank="1" showInputMessage="1" showErrorMessage="1" errorTitle="再度入力をお願いします。" error="４桁で入力されておりません。" prompt="４桁で入力してください。" sqref="G25 G31" xr:uid="{00000000-0002-0000-0800-000003000000}">
      <formula1>4</formula1>
    </dataValidation>
    <dataValidation type="textLength" operator="equal" allowBlank="1" showInputMessage="1" showErrorMessage="1" errorTitle="再度入力をお願いします。" error="７桁で入力されておりません。" prompt="７桁で入力してください。" sqref="I26 I32" xr:uid="{00000000-0002-0000-0800-000004000000}">
      <formula1>7</formula1>
    </dataValidation>
    <dataValidation type="list" allowBlank="1" showInputMessage="1" showErrorMessage="1" sqref="G26 G32" xr:uid="{00000000-0002-0000-0800-000005000000}">
      <formula1>"普通,当座"</formula1>
    </dataValidation>
    <dataValidation type="list" allowBlank="1" showInputMessage="1" showErrorMessage="1" sqref="I24 I30" xr:uid="{00000000-0002-0000-0800-000006000000}">
      <formula1>"本店,支店・支所,出張所"</formula1>
    </dataValidation>
    <dataValidation type="list" allowBlank="1" showInputMessage="1" showErrorMessage="1" sqref="G24 G30" xr:uid="{00000000-0002-0000-0800-000007000000}">
      <formula1>"銀行,金庫,組合,その他"</formula1>
    </dataValidation>
  </dataValidations>
  <pageMargins left="0.6692913385826772" right="0.35433070866141736" top="0.59055118110236227" bottom="0.55118110236220474" header="0.51181102362204722" footer="0.35433070866141736"/>
  <pageSetup paperSize="9" orientation="portrait"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様式1-1-1</vt:lpstr>
      <vt:lpstr>様式1-1-3</vt:lpstr>
      <vt:lpstr>様式1-10-1</vt:lpstr>
      <vt:lpstr>様式1-10-2</vt:lpstr>
      <vt:lpstr>様式1-3</vt:lpstr>
      <vt:lpstr>様式1-3 (2)</vt:lpstr>
      <vt:lpstr>様式1-3 (3)</vt:lpstr>
      <vt:lpstr>様式1-4</vt:lpstr>
      <vt:lpstr>債権者登録</vt:lpstr>
      <vt:lpstr>チェックリスト</vt:lpstr>
      <vt:lpstr>.</vt:lpstr>
      <vt:lpstr>＄</vt:lpstr>
      <vt:lpstr>'様式1-10-1'!Print_Area</vt:lpstr>
      <vt:lpstr>'様式1-1-1'!Print_Area</vt:lpstr>
      <vt:lpstr>'様式1-1-3'!Print_Area</vt:lpstr>
      <vt:lpstr>'様式1-4'!Print_Area</vt:lpstr>
    </vt:vector>
  </TitlesOfParts>
  <Company>福島市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cntcl005</dc:creator>
  <cp:lastModifiedBy>5551</cp:lastModifiedBy>
  <cp:lastPrinted>2023-11-10T07:55:55Z</cp:lastPrinted>
  <dcterms:created xsi:type="dcterms:W3CDTF">2006-05-31T08:01:57Z</dcterms:created>
  <dcterms:modified xsi:type="dcterms:W3CDTF">2023-11-10T07:56:49Z</dcterms:modified>
</cp:coreProperties>
</file>