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v-3fa8.lansys.mhlw.go.jp\c\課3\12203000_社会・援護局障害保健福祉部　障害福祉課\11 評価・基準係\☆令和６（2024）年度報酬改定☆\50_通知・算定構造表\03_処遇改善通知\2024xxxx_事務処理手順\03xx正式発出\様式\"/>
    </mc:Choice>
  </mc:AlternateContent>
  <xr:revisionPtr revIDLastSave="0" documentId="13_ncr:1_{F560809C-E7BB-498F-AF7A-DECF11EEBF6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【参考】数式用2!$B$5:$S$23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【参考】数式用!$A$5:$A$37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20" i="21" l="1"/>
  <c r="P9" i="21"/>
  <c r="K9" i="21"/>
  <c r="U9" i="21"/>
  <c r="AX20" i="12" l="1"/>
  <c r="P9" i="12"/>
  <c r="U9" i="12"/>
  <c r="K9" i="12"/>
  <c r="B28" i="21" l="1"/>
  <c r="I18" i="21" s="1"/>
  <c r="I23" i="21"/>
  <c r="B23" i="21"/>
  <c r="AL23" i="21" s="1"/>
  <c r="I13" i="21"/>
  <c r="B13" i="21"/>
  <c r="AJ13" i="21" s="1"/>
  <c r="AF6" i="21"/>
  <c r="AF6" i="12"/>
  <c r="Z9" i="21" l="1"/>
  <c r="AK13" i="21"/>
  <c r="B24" i="21"/>
  <c r="B14" i="21"/>
  <c r="AF23" i="21"/>
  <c r="I25" i="21"/>
  <c r="AF13" i="21"/>
  <c r="I15" i="21"/>
  <c r="AG23" i="21"/>
  <c r="AG13" i="21"/>
  <c r="B18" i="21"/>
  <c r="AH23" i="21"/>
  <c r="AL13" i="21"/>
  <c r="AH13" i="21"/>
  <c r="AI23" i="21"/>
  <c r="AI13" i="21"/>
  <c r="AJ23" i="21"/>
  <c r="AK23" i="21"/>
  <c r="I21" i="21" l="1"/>
  <c r="AG18" i="21"/>
  <c r="AF18" i="21"/>
  <c r="AH18" i="21"/>
  <c r="B19" i="21"/>
  <c r="AI18" i="21"/>
  <c r="AL18" i="21"/>
  <c r="AK18" i="21"/>
  <c r="AJ18" i="21"/>
  <c r="B28" i="12" l="1"/>
  <c r="B13" i="12" l="1"/>
  <c r="B14" i="12" s="1"/>
  <c r="Z9" i="12"/>
  <c r="I15" i="12" l="1"/>
  <c r="AF13" i="12"/>
  <c r="E6" i="14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B18" i="12" l="1"/>
  <c r="B23" i="12"/>
  <c r="I18" i="12"/>
  <c r="I23" i="12"/>
  <c r="I13" i="12"/>
  <c r="I25" i="12" l="1"/>
  <c r="AF23" i="12"/>
  <c r="I21" i="12"/>
  <c r="AF18" i="12"/>
  <c r="B24" i="12"/>
  <c r="B19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5D8C425C-9BBF-4F2D-B370-98CDE20F55AA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6780A71C-0D0F-4892-8B9E-DED9B7548C36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1E1D180A-74A5-440C-835E-83EF66ACE3E3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F5E14FE2-9FA6-45B4-B903-8FE5F69952F0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<sst xmlns="http://schemas.openxmlformats.org/spreadsheetml/2006/main" count="685" uniqueCount="238">
  <si>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</si>
  <si>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</si>
  <si>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</si>
  <si>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</si>
  <si>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</si>
  <si>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</si>
  <si>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</si>
  <si>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</si>
  <si>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</si>
  <si>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</si>
  <si>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</si>
  <si>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</si>
  <si>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</si>
  <si>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</si>
  <si>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</si>
  <si>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</si>
  <si>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</si>
  <si>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</si>
  <si>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</si>
  <si>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</si>
  <si>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</si>
  <si>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</si>
  <si>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</si>
  <si>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</si>
  <si>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</si>
  <si>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サービス区分</t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</si>
  <si>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</si>
  <si>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</si>
  <si>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</si>
  <si>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</si>
  <si>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</si>
  <si>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</si>
  <si>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</si>
  <si>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</si>
  <si>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4"/>
  </si>
  <si>
    <t>キャリアパス要件Ⅰ</t>
    <rPh sb="6" eb="8">
      <t>ヨウケン</t>
    </rPh>
    <phoneticPr fontId="4"/>
  </si>
  <si>
    <t>キャリアパス要件Ⅱ</t>
    <rPh sb="6" eb="8">
      <t>ヨウケン</t>
    </rPh>
    <phoneticPr fontId="4"/>
  </si>
  <si>
    <t>キャリアパス要件Ⅲ</t>
    <rPh sb="6" eb="8">
      <t>ヨウケン</t>
    </rPh>
    <phoneticPr fontId="4"/>
  </si>
  <si>
    <t>キャリアパス要件Ⅳ</t>
    <rPh sb="6" eb="8">
      <t>ヨウケン</t>
    </rPh>
    <phoneticPr fontId="4"/>
  </si>
  <si>
    <t>キャリアパス要件Ⅴ</t>
    <rPh sb="6" eb="8">
      <t>ヨウケン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</si>
  <si>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4"/>
  </si>
  <si>
    <t>！R7年度以降は、満たさないと加算率が下がります。</t>
    <phoneticPr fontId="4"/>
  </si>
  <si>
    <t>！R6年度・R7年度ともに、満たさなくても、加算率は下がりません。</t>
    <phoneticPr fontId="4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</si>
  <si>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</si>
  <si>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</si>
  <si>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</si>
  <si>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</si>
  <si>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</si>
  <si>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</si>
  <si>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</si>
  <si>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</si>
  <si>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</si>
  <si>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</si>
  <si>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</si>
  <si>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</si>
  <si>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</si>
  <si>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</si>
  <si>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要件（早見表）</t>
    <rPh sb="0" eb="2">
      <t>ヨウケン</t>
    </rPh>
    <rPh sb="3" eb="6">
      <t>ハヤミヒョウ</t>
    </rPh>
    <phoneticPr fontId="10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</si>
  <si>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</si>
  <si>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</si>
  <si>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</si>
  <si>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</si>
  <si>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</si>
  <si>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</si>
  <si>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</si>
  <si>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</si>
  <si>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</si>
  <si>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</si>
  <si>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</si>
  <si>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</si>
  <si>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　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</si>
  <si>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</si>
  <si>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</si>
  <si>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</si>
  <si>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４月からベア加算を算定せず、６月から月額賃金改善要件Ⅱも満たさない場合、Ⅴ(８)となる。なお、R7年度以降は月額賃金改善要件Ⅱが必要。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</si>
  <si>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</si>
  <si>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6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</si>
  <si>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</si>
  <si>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6"/>
  </si>
  <si>
    <t>新加算Ⅴ(２)</t>
    <rPh sb="0" eb="3">
      <t>シンカサン</t>
    </rPh>
    <phoneticPr fontId="22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</si>
  <si>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6"/>
  </si>
  <si>
    <t>新加算Ⅴ(５)</t>
    <rPh sb="0" eb="3">
      <t>シンカサン</t>
    </rPh>
    <phoneticPr fontId="22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</si>
  <si>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</si>
  <si>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新加算Ⅴ(７)</t>
    <rPh sb="0" eb="3">
      <t>シンカサン</t>
    </rPh>
    <phoneticPr fontId="22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</si>
  <si>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6"/>
  </si>
  <si>
    <t>新加算Ⅴ(10)</t>
    <rPh sb="0" eb="3">
      <t>シンカサン</t>
    </rPh>
    <phoneticPr fontId="22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</si>
  <si>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6"/>
  </si>
  <si>
    <t>新加算Ⅱ</t>
    <rPh sb="0" eb="3">
      <t>シンカサン</t>
    </rPh>
    <phoneticPr fontId="6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</si>
  <si>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</si>
  <si>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新加算Ⅴ(４)</t>
    <rPh sb="0" eb="3">
      <t>シンカサン</t>
    </rPh>
    <phoneticPr fontId="22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</si>
  <si>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6"/>
  </si>
  <si>
    <t>新加算Ⅴ(６)</t>
    <rPh sb="0" eb="3">
      <t>シンカサン</t>
    </rPh>
    <phoneticPr fontId="22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</si>
  <si>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</si>
  <si>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新加算Ⅴ(９)</t>
    <rPh sb="0" eb="3">
      <t>シンカサン</t>
    </rPh>
    <phoneticPr fontId="22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</si>
  <si>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6"/>
  </si>
  <si>
    <t>新加算Ⅴ(12)</t>
    <rPh sb="0" eb="3">
      <t>シンカサン</t>
    </rPh>
    <phoneticPr fontId="22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</si>
  <si>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6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</si>
  <si>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6"/>
  </si>
  <si>
    <t>新加算Ⅲ</t>
    <rPh sb="0" eb="3">
      <t>シンカサン</t>
    </rPh>
    <phoneticPr fontId="6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</si>
  <si>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</si>
  <si>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6"/>
  </si>
  <si>
    <t>新加算Ⅳ</t>
    <rPh sb="0" eb="3">
      <t>シンカサン</t>
    </rPh>
    <phoneticPr fontId="22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</si>
  <si>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6"/>
  </si>
  <si>
    <t>新加算Ⅴ(11)</t>
    <rPh sb="0" eb="3">
      <t>シンカサン</t>
    </rPh>
    <phoneticPr fontId="22"/>
  </si>
  <si>
    <t>新加算Ⅴ(13)</t>
    <rPh sb="0" eb="3">
      <t>シンカサン</t>
    </rPh>
    <phoneticPr fontId="22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</si>
  <si>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6"/>
  </si>
  <si>
    <t>新加算Ⅴ(14)</t>
    <rPh sb="0" eb="3">
      <t>シンカサン</t>
    </rPh>
    <phoneticPr fontId="22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</si>
  <si>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6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</si>
  <si>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</si>
  <si>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</si>
  <si>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</si>
  <si>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</si>
  <si>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</si>
  <si>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</si>
  <si>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福祉・介護職員処遇改善加算</t>
    <rPh sb="0" eb="2">
      <t>フクシ</t>
    </rPh>
    <rPh sb="3" eb="5">
      <t>カイゴ</t>
    </rPh>
    <rPh sb="5" eb="7">
      <t>ショクイン</t>
    </rPh>
    <rPh sb="7" eb="9">
      <t>ショグウ</t>
    </rPh>
    <rPh sb="9" eb="13">
      <t>カイゼンカサン</t>
    </rPh>
    <phoneticPr fontId="10"/>
  </si>
  <si>
    <t>福祉・介護職員等特定処遇改善加算</t>
    <rPh sb="0" eb="2">
      <t>フクシ</t>
    </rPh>
    <rPh sb="3" eb="5">
      <t>カイゴ</t>
    </rPh>
    <rPh sb="5" eb="7">
      <t>ショクイン</t>
    </rPh>
    <rPh sb="7" eb="8">
      <t>トウ</t>
    </rPh>
    <rPh sb="8" eb="10">
      <t>トクテイ</t>
    </rPh>
    <rPh sb="10" eb="12">
      <t>ショグウ</t>
    </rPh>
    <rPh sb="12" eb="14">
      <t>カイゼン</t>
    </rPh>
    <rPh sb="14" eb="16">
      <t>カサン</t>
    </rPh>
    <phoneticPr fontId="10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</si>
  <si>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9">
      <t>シエンカサン</t>
    </rPh>
    <phoneticPr fontId="10"/>
  </si>
  <si>
    <t>福祉・介護職員等処遇改善加算</t>
    <rPh sb="0" eb="2">
      <t>フクシ</t>
    </rPh>
    <rPh sb="3" eb="8">
      <t>カイゴショクイントウ</t>
    </rPh>
    <rPh sb="8" eb="14">
      <t>ショグウカイゼンカサン</t>
    </rPh>
    <phoneticPr fontId="10"/>
  </si>
  <si>
    <t>（参考）令和６年度障害福祉サービス等報酬改定による引上げ分</t>
    <rPh sb="1" eb="3">
      <t>サンコウ</t>
    </rPh>
    <rPh sb="4" eb="6">
      <t>レイワ</t>
    </rPh>
    <rPh sb="7" eb="9">
      <t>ネンド</t>
    </rPh>
    <rPh sb="9" eb="11">
      <t>ショウガイ</t>
    </rPh>
    <rPh sb="11" eb="13">
      <t>フクシ</t>
    </rPh>
    <rPh sb="17" eb="18">
      <t>トウ</t>
    </rPh>
    <rPh sb="18" eb="20">
      <t>ホウシュウ</t>
    </rPh>
    <rPh sb="20" eb="22">
      <t>カイテイ</t>
    </rPh>
    <rPh sb="25" eb="27">
      <t>ヒキア</t>
    </rPh>
    <rPh sb="28" eb="29">
      <t>ブン</t>
    </rPh>
    <phoneticPr fontId="10"/>
  </si>
  <si>
    <t>新加算Ⅴ(１)</t>
    <rPh sb="0" eb="3">
      <t>シンカサン</t>
    </rPh>
    <phoneticPr fontId="12"/>
  </si>
  <si>
    <t>新加算Ⅴ(９)</t>
    <phoneticPr fontId="12"/>
  </si>
  <si>
    <t>新加算Ⅴ(10)</t>
  </si>
  <si>
    <t>新加算Ⅴ(11)</t>
  </si>
  <si>
    <t>新加算Ⅴ(12)</t>
  </si>
  <si>
    <t>新加算Ⅴ(13)</t>
  </si>
  <si>
    <t>新加算Ⅴ(14)</t>
    <phoneticPr fontId="12"/>
  </si>
  <si>
    <t>居宅介護</t>
  </si>
  <si>
    <t>重度訪問介護</t>
  </si>
  <si>
    <t>同行援護</t>
  </si>
  <si>
    <t>行動援護</t>
  </si>
  <si>
    <t>重度障害者等包括支援</t>
    <phoneticPr fontId="4"/>
  </si>
  <si>
    <t>エラー</t>
    <phoneticPr fontId="12"/>
  </si>
  <si>
    <t>生活介護</t>
  </si>
  <si>
    <t>施設入所支援</t>
  </si>
  <si>
    <t>短期入所</t>
    <rPh sb="0" eb="2">
      <t>タンキ</t>
    </rPh>
    <rPh sb="2" eb="4">
      <t>ニュウショ</t>
    </rPh>
    <phoneticPr fontId="35"/>
  </si>
  <si>
    <t>療養介護</t>
  </si>
  <si>
    <t>自立訓練（機能訓練）</t>
  </si>
  <si>
    <t>自立訓練（生活訓練）</t>
  </si>
  <si>
    <t>就労選択支援</t>
    <rPh sb="2" eb="4">
      <t>センタク</t>
    </rPh>
    <rPh sb="4" eb="6">
      <t>シエン</t>
    </rPh>
    <phoneticPr fontId="39"/>
  </si>
  <si>
    <t>就労移行支援</t>
  </si>
  <si>
    <t>就労継続支援Ａ型</t>
  </si>
  <si>
    <t>就労継続支援Ｂ型</t>
  </si>
  <si>
    <t>就労定着支援</t>
    <rPh sb="0" eb="2">
      <t>シュウロウ</t>
    </rPh>
    <rPh sb="2" eb="4">
      <t>テイチャク</t>
    </rPh>
    <rPh sb="4" eb="6">
      <t>シエン</t>
    </rPh>
    <phoneticPr fontId="34"/>
  </si>
  <si>
    <t>自立生活援助</t>
    <rPh sb="0" eb="2">
      <t>ジリツ</t>
    </rPh>
    <rPh sb="2" eb="4">
      <t>セイカツ</t>
    </rPh>
    <rPh sb="4" eb="6">
      <t>エンジョ</t>
    </rPh>
    <phoneticPr fontId="34"/>
  </si>
  <si>
    <t>共同生活援助（介護サービス包括型 ）</t>
    <rPh sb="0" eb="2">
      <t>キョウドウ</t>
    </rPh>
    <rPh sb="2" eb="4">
      <t>セイカツ</t>
    </rPh>
    <rPh sb="4" eb="6">
      <t>エンジョ</t>
    </rPh>
    <rPh sb="7" eb="9">
      <t>カイゴ</t>
    </rPh>
    <rPh sb="13" eb="15">
      <t>ホウカツ</t>
    </rPh>
    <rPh sb="15" eb="16">
      <t>ガタ</t>
    </rPh>
    <phoneticPr fontId="34"/>
  </si>
  <si>
    <t>共同生活援助（日中サービス支援型）</t>
    <rPh sb="0" eb="2">
      <t>キョウドウ</t>
    </rPh>
    <rPh sb="2" eb="4">
      <t>セイカツ</t>
    </rPh>
    <rPh sb="4" eb="6">
      <t>エンジョ</t>
    </rPh>
    <rPh sb="7" eb="9">
      <t>ニッチュウ</t>
    </rPh>
    <rPh sb="13" eb="15">
      <t>シエン</t>
    </rPh>
    <phoneticPr fontId="34"/>
  </si>
  <si>
    <t>共同生活援助（外部サービス利用型）</t>
    <rPh sb="0" eb="2">
      <t>キョウドウ</t>
    </rPh>
    <rPh sb="2" eb="4">
      <t>セイカツ</t>
    </rPh>
    <rPh sb="4" eb="6">
      <t>エンジョ</t>
    </rPh>
    <phoneticPr fontId="34"/>
  </si>
  <si>
    <t>児童発達支援</t>
  </si>
  <si>
    <t>医療型児童発達支援</t>
  </si>
  <si>
    <t>放課後等デイサービス</t>
  </si>
  <si>
    <t>居宅訪問型児童発達支援</t>
  </si>
  <si>
    <t>保育所等訪問支援</t>
  </si>
  <si>
    <t>福祉型障害児入所施設</t>
  </si>
  <si>
    <t>医療型障害児入所施設</t>
  </si>
  <si>
    <t>障害者支援施設：生活介護</t>
    <rPh sb="0" eb="3">
      <t>ショウガイシャ</t>
    </rPh>
    <rPh sb="3" eb="5">
      <t>シエン</t>
    </rPh>
    <rPh sb="5" eb="7">
      <t>シセツ</t>
    </rPh>
    <rPh sb="8" eb="10">
      <t>セイカツ</t>
    </rPh>
    <phoneticPr fontId="1"/>
  </si>
  <si>
    <t>障害者支援施設：自立訓練（機能訓練）</t>
    <phoneticPr fontId="10"/>
  </si>
  <si>
    <t>障害者支援施設：自立訓練（生活訓練）</t>
    <phoneticPr fontId="10"/>
  </si>
  <si>
    <t>障害者支援施設：就労移行支援</t>
    <phoneticPr fontId="10"/>
  </si>
  <si>
    <t>障害者支援施設：就労継続支援Ａ型</t>
    <phoneticPr fontId="10"/>
  </si>
  <si>
    <t>障害者支援施設：就労継続支援Ｂ型</t>
    <phoneticPr fontId="10"/>
  </si>
  <si>
    <t>　特定事業所加算を算定する。</t>
    <rPh sb="9" eb="11">
      <t>サンテイ</t>
    </rPh>
    <phoneticPr fontId="1"/>
  </si>
  <si>
    <t>同行援護</t>
    <phoneticPr fontId="12"/>
  </si>
  <si>
    <t>行動援護</t>
    <phoneticPr fontId="12"/>
  </si>
  <si>
    <t>重度障害者等包括支援</t>
    <phoneticPr fontId="12"/>
  </si>
  <si>
    <t>生活介護</t>
    <phoneticPr fontId="12"/>
  </si>
  <si>
    <t>　福祉専門職員配置等加算を算定する。</t>
    <rPh sb="1" eb="3">
      <t>フクシ</t>
    </rPh>
    <rPh sb="3" eb="5">
      <t>センモン</t>
    </rPh>
    <rPh sb="5" eb="7">
      <t>ショクイン</t>
    </rPh>
    <rPh sb="7" eb="9">
      <t>ハイチ</t>
    </rPh>
    <rPh sb="9" eb="10">
      <t>トウ</t>
    </rPh>
    <rPh sb="10" eb="12">
      <t>カサン</t>
    </rPh>
    <rPh sb="13" eb="15">
      <t>サンテイ</t>
    </rPh>
    <phoneticPr fontId="1"/>
  </si>
  <si>
    <t>施設入所支援</t>
    <phoneticPr fontId="12"/>
  </si>
  <si>
    <t>療養介護</t>
    <phoneticPr fontId="12"/>
  </si>
  <si>
    <t>自立訓練（機能訓練）</t>
    <phoneticPr fontId="12"/>
  </si>
  <si>
    <t>自立訓練（生活訓練）</t>
    <phoneticPr fontId="12"/>
  </si>
  <si>
    <t>就労移行支援</t>
    <phoneticPr fontId="12"/>
  </si>
  <si>
    <t>就労継続支援Ａ型</t>
    <phoneticPr fontId="12"/>
  </si>
  <si>
    <t>就労継続支援Ｂ型</t>
    <phoneticPr fontId="12"/>
  </si>
  <si>
    <t>児童発達支援</t>
    <phoneticPr fontId="12"/>
  </si>
  <si>
    <t>医療型児童発達支援</t>
    <phoneticPr fontId="12"/>
  </si>
  <si>
    <t>放課後等デイサービス</t>
    <phoneticPr fontId="12"/>
  </si>
  <si>
    <t>居宅訪問型児童発達支援</t>
    <phoneticPr fontId="12"/>
  </si>
  <si>
    <t>保育所等訪問支援</t>
    <phoneticPr fontId="12"/>
  </si>
  <si>
    <t>福祉型障害児入所施設</t>
    <phoneticPr fontId="12"/>
  </si>
  <si>
    <t>医療型障害児入所施設</t>
    <phoneticPr fontId="12"/>
  </si>
  <si>
    <t>障害者支援施設：自立訓練（機能訓練）</t>
  </si>
  <si>
    <t>障害者支援施設：自立訓練（生活訓練）</t>
  </si>
  <si>
    <t>障害者支援施設：就労移行支援</t>
  </si>
  <si>
    <t>障害者支援施設：就労継続支援Ａ型</t>
  </si>
  <si>
    <t>障害者支援施設：就労継続支援Ｂ型</t>
    <phoneticPr fontId="12"/>
  </si>
  <si>
    <t>交付金を取得する場合、４月からベア加算の算定が必要。その場合、６月以降は自然と新加算Ⅰに移行可能。</t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</si>
  <si>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交付金を取得する場合、４月からベア加算の算定が必要。その場合、６月以降は自然と新加算Ⅱに移行可能。</t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</si>
  <si>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旧特定加算の職種間配分ルール緩和のメリットを受けるため、キャリアパス要件Ⅳと職場環境等要件を満たして新加算Ⅱを推奨。（交付金取得のため４月からベア加算を算定と想定）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6"/>
  </si>
  <si>
    <t>交付金取得のため４月からベア加算を算定した場合、６月以降は自然と新加算Ⅲに移行可能。</t>
  </si>
  <si>
    <t>交付金取得のため４月からベア加算を算定した場合、６月以降は自然と新加算Ⅳに移行可能。加えて、４月から旧特定加算Ⅱを算定し、６月以降、新加算Ⅴ(4)に移行することも推奨。</t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6"/>
  </si>
  <si>
    <t>　対象加算なし（自動的に要件を満たす）</t>
    <rPh sb="1" eb="3">
      <t>タイショウ</t>
    </rPh>
    <rPh sb="3" eb="5">
      <t>カサン</t>
    </rPh>
    <rPh sb="8" eb="11">
      <t>ジドウテキ</t>
    </rPh>
    <rPh sb="12" eb="14">
      <t>ヨウケン</t>
    </rPh>
    <rPh sb="15" eb="16">
      <t>ミ</t>
    </rPh>
    <phoneticPr fontId="12"/>
  </si>
  <si>
    <t>　福祉・介護職員について a 経験に応じて昇給する仕組み、b 資格等に応じて昇給する仕組み、c 一定の基準に基づき定期に昇給を判定する仕組み のいずれかを整備する。</t>
    <rPh sb="1" eb="3">
      <t>フクシ</t>
    </rPh>
    <rPh sb="4" eb="6">
      <t>カイゴ</t>
    </rPh>
    <rPh sb="6" eb="8">
      <t>ショクイン</t>
    </rPh>
    <rPh sb="15" eb="17">
      <t>ケイケン</t>
    </rPh>
    <rPh sb="18" eb="19">
      <t>オウ</t>
    </rPh>
    <rPh sb="21" eb="23">
      <t>ショウキュウ</t>
    </rPh>
    <rPh sb="25" eb="27">
      <t>シク</t>
    </rPh>
    <rPh sb="31" eb="32">
      <t>トウ</t>
    </rPh>
    <rPh sb="33" eb="34">
      <t>オウ</t>
    </rPh>
    <rPh sb="36" eb="38">
      <t>ショウキュウ</t>
    </rPh>
    <rPh sb="40" eb="42">
      <t>シク</t>
    </rPh>
    <rPh sb="48" eb="50">
      <t>イッテイ</t>
    </rPh>
    <rPh sb="49" eb="51">
      <t>キジュン</t>
    </rPh>
    <rPh sb="52" eb="53">
      <t>モト</t>
    </rPh>
    <rPh sb="55" eb="57">
      <t>テイキ</t>
    </rPh>
    <rPh sb="58" eb="60">
      <t>ショウキュウ</t>
    </rPh>
    <rPh sb="61" eb="63">
      <t>ハンテイ</t>
    </rPh>
    <rPh sb="65" eb="67">
      <t>シク</t>
    </rPh>
    <phoneticPr fontId="10"/>
  </si>
  <si>
    <t>　福祉・介護職員の資質向上の目標や具体的な計画を策定し、a 研修機会の提供、技術指導等 又は b 資格取得の支援（シフト調整、休暇の付与、費用の援助等）を実施する。</t>
    <rPh sb="1" eb="3">
      <t>フクシ</t>
    </rPh>
    <rPh sb="4" eb="6">
      <t>カイゴ</t>
    </rPh>
    <rPh sb="6" eb="8">
      <t>ショクイン</t>
    </rPh>
    <rPh sb="9" eb="11">
      <t>シシツ</t>
    </rPh>
    <rPh sb="11" eb="13">
      <t>コウジョウ</t>
    </rPh>
    <rPh sb="14" eb="16">
      <t>モクヒョウ</t>
    </rPh>
    <rPh sb="17" eb="20">
      <t>グタイテキ</t>
    </rPh>
    <rPh sb="21" eb="23">
      <t>ケイカク</t>
    </rPh>
    <rPh sb="24" eb="26">
      <t>サクテイ</t>
    </rPh>
    <rPh sb="44" eb="45">
      <t>マタ</t>
    </rPh>
    <rPh sb="77" eb="79">
      <t>ジッシ</t>
    </rPh>
    <phoneticPr fontId="10"/>
  </si>
  <si>
    <t>　福祉・介護職員について、職位、職責又は職務内容等に応じた任用等の要件を定め、それらに応じた賃金体系を整備する。</t>
    <rPh sb="1" eb="3">
      <t>フクシ</t>
    </rPh>
    <rPh sb="4" eb="6">
      <t>カイゴ</t>
    </rPh>
    <rPh sb="6" eb="8">
      <t>ショクイン</t>
    </rPh>
    <rPh sb="13" eb="15">
      <t>ショクイ</t>
    </rPh>
    <rPh sb="16" eb="18">
      <t>ショクセキ</t>
    </rPh>
    <rPh sb="18" eb="19">
      <t>マタ</t>
    </rPh>
    <rPh sb="20" eb="22">
      <t>ショクム</t>
    </rPh>
    <rPh sb="22" eb="24">
      <t>ナイヨウ</t>
    </rPh>
    <rPh sb="24" eb="25">
      <t>トウ</t>
    </rPh>
    <rPh sb="26" eb="27">
      <t>オウ</t>
    </rPh>
    <rPh sb="29" eb="31">
      <t>ニンヨウ</t>
    </rPh>
    <rPh sb="31" eb="32">
      <t>トウ</t>
    </rPh>
    <rPh sb="33" eb="35">
      <t>ヨウケン</t>
    </rPh>
    <rPh sb="36" eb="37">
      <t>サダ</t>
    </rPh>
    <rPh sb="43" eb="44">
      <t>オウ</t>
    </rPh>
    <rPh sb="46" eb="48">
      <t>チンギン</t>
    </rPh>
    <rPh sb="48" eb="50">
      <t>タイケイ</t>
    </rPh>
    <rPh sb="51" eb="53">
      <t>セイビ</t>
    </rPh>
    <phoneticPr fontId="10"/>
  </si>
  <si>
    <t>　６つの区分から任意の３つの区分を選択し、区分ごとにそれぞれ１つ以上の取組を行う。</t>
    <rPh sb="8" eb="10">
      <t>ニンイ</t>
    </rPh>
    <rPh sb="14" eb="16">
      <t>クブン</t>
    </rPh>
    <rPh sb="17" eb="19">
      <t>センタク</t>
    </rPh>
    <rPh sb="21" eb="23">
      <t>クブン</t>
    </rPh>
    <rPh sb="35" eb="37">
      <t>トリクミ</t>
    </rPh>
    <rPh sb="38" eb="39">
      <t>オコナ</t>
    </rPh>
    <phoneticPr fontId="10"/>
  </si>
  <si>
    <t>　６つの区分から任意の３つの区分を選択し、区分ごとにそれぞれ１つ以上の取組を行う。</t>
    <phoneticPr fontId="10"/>
  </si>
  <si>
    <t>－</t>
  </si>
  <si>
    <t>新加算Ⅴ(１)</t>
    <rPh sb="0" eb="3">
      <t>シンカサン</t>
    </rPh>
    <phoneticPr fontId="24"/>
  </si>
  <si>
    <t>新加算Ⅴ(２)</t>
    <rPh sb="0" eb="3">
      <t>シンカサン</t>
    </rPh>
    <phoneticPr fontId="24"/>
  </si>
  <si>
    <t>キャリアパス要件Ⅲを「R6年度中の対応の誓約」で満たし、４月から旧処遇加算Ⅰを算定可。その場合、６月以降は自然と新加算Ⅰに移行可能。</t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</si>
  <si>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6"/>
  </si>
  <si>
    <t>新加算Ⅴ(５)</t>
    <rPh sb="0" eb="3">
      <t>シンカサン</t>
    </rPh>
    <phoneticPr fontId="24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</si>
  <si>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6"/>
  </si>
  <si>
    <t>新加算Ⅴ(７)</t>
    <rPh sb="0" eb="3">
      <t>シンカサン</t>
    </rPh>
    <phoneticPr fontId="24"/>
  </si>
  <si>
    <t>キャリアパス要件Ⅰ～Ⅲを「R6年度中の対応の誓約」で満たし、４月から旧処遇加算Ⅰを算定可。その場合、６月以降は自然と新加算Ⅰに移行可能。</t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</si>
  <si>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6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</si>
  <si>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6"/>
  </si>
  <si>
    <t>新加算Ⅴ(10)</t>
    <rPh sb="0" eb="3">
      <t>シンカサン</t>
    </rPh>
    <phoneticPr fontId="2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</si>
  <si>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6"/>
  </si>
  <si>
    <t>新加算Ⅴ(３)</t>
    <rPh sb="0" eb="3">
      <t>シンカサン</t>
    </rPh>
    <phoneticPr fontId="24"/>
  </si>
  <si>
    <t>新加算Ⅴ(４)</t>
    <rPh sb="0" eb="3">
      <t>シンカサン</t>
    </rPh>
    <phoneticPr fontId="24"/>
  </si>
  <si>
    <t>キャリアパス要件Ⅲを「R6年度中の対応の誓約」で満たし、４月から旧処遇加算Ⅰを算定可。その場合、６月以降は自然と新加算Ⅱに移行可能。</t>
  </si>
  <si>
    <t>新加算Ⅴ(６)</t>
    <rPh sb="0" eb="3">
      <t>シンカサン</t>
    </rPh>
    <phoneticPr fontId="24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</si>
  <si>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6"/>
  </si>
  <si>
    <t>新加算Ⅴ(９)</t>
    <rPh sb="0" eb="3">
      <t>シンカサン</t>
    </rPh>
    <phoneticPr fontId="24"/>
  </si>
  <si>
    <t>キャリアパス要件Ⅰ～Ⅲを「R6年度中の対応の誓約」で満たし、４月から旧処遇加算Ⅰを算定可。その場合、６月以降は自然と新加算Ⅱに移行可能。</t>
  </si>
  <si>
    <t>新加算Ⅴ(12)</t>
    <rPh sb="0" eb="3">
      <t>シンカサン</t>
    </rPh>
    <phoneticPr fontId="2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</si>
  <si>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6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</si>
  <si>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6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</si>
  <si>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6"/>
  </si>
  <si>
    <t>新加算Ⅴ(８)</t>
    <rPh sb="0" eb="3">
      <t>シンカサン</t>
    </rPh>
    <phoneticPr fontId="24"/>
  </si>
  <si>
    <t>新加算Ⅳ</t>
    <rPh sb="0" eb="3">
      <t>シンカサン</t>
    </rPh>
    <phoneticPr fontId="24"/>
  </si>
  <si>
    <t>新加算Ⅱ</t>
    <rPh sb="0" eb="3">
      <t>シンカサン</t>
    </rPh>
    <phoneticPr fontId="24"/>
  </si>
  <si>
    <t>キャリアパス要件Ⅲを「R6年度中の対応の誓約」で満たし、４月から旧処遇加算Ⅰを算定可。その場合、６月以降は自然と新加算Ⅲに移行可能。</t>
  </si>
  <si>
    <t>新加算Ⅴ(11)</t>
    <rPh sb="0" eb="3">
      <t>シンカサン</t>
    </rPh>
    <phoneticPr fontId="24"/>
  </si>
  <si>
    <t>新加算Ⅲ</t>
    <rPh sb="0" eb="3">
      <t>シンカサン</t>
    </rPh>
    <phoneticPr fontId="24"/>
  </si>
  <si>
    <t>新加算Ⅴ(13)</t>
    <rPh sb="0" eb="3">
      <t>シンカサン</t>
    </rPh>
    <phoneticPr fontId="24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</si>
  <si>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6"/>
  </si>
  <si>
    <t>キャリアパス要件Ⅰ・Ⅱを「R6年度中の対応の誓約」で満たし、４月から旧処遇加算Ⅱを算定可。その場合、６月以降は自然と新加算Ⅳに移行可能。</t>
  </si>
  <si>
    <t>新加算Ⅴ(14)</t>
    <rPh sb="0" eb="3">
      <t>シンカサン</t>
    </rPh>
    <phoneticPr fontId="24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</si>
  <si>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6"/>
  </si>
  <si>
    <t>！R7年度以降、いずれの区分でも必要になる上、R6.4時点でのベア加算の算定がR6.2-5の交付金の要件となるため、早期の対応を推奨。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6"/>
  </si>
  <si>
    <t>キャリアパス要件Ⅲを「R6年度中の対応の誓約」で満たし、４月から旧処遇加算Ⅰを算定可。加えて、交付金取得のため４月からベア加算を算定することで、６月以降、新加算Ⅰに移行可能。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6"/>
  </si>
  <si>
    <t>キャリアパス要件Ⅰ～Ⅲを「R6年度中の対応の誓約」で満たし、４月から旧処遇加算Ⅰを算定可。加えて、交付金取得のため４月からベア加算を算定することで、６月以降、新加算Ⅰに移行可能。</t>
  </si>
  <si>
    <t>キャリアパス要件Ⅲを「R6年度中の対応の誓約」で満たし、４月から旧処遇加算Ⅰを算定可。加えて、交付金取得のため４月からベア加算を算定することで、６月以降、新加算Ⅱに移行可能。</t>
  </si>
  <si>
    <t>キャリアパス要件Ⅰ～Ⅲを「R6年度中の対応の誓約」で満たし、４月から旧処遇加算Ⅰを算定可。加えて、交付金取得のため４月からベア加算を算定することで、６月以降、新加算Ⅱに移行可能。</t>
  </si>
  <si>
    <t>キャリアパス要件Ⅲが必要だが、「R6年度中の対応の誓約」で可。加えて、交付金取得のため４月からベア加算を算定することで、６月以降、新加算Ⅲに移行可能。</t>
  </si>
  <si>
    <t>キャリアパス要件Ⅰ・Ⅱを「R6年度中の対応の誓約」で満たし、４月から旧処遇加算Ⅱを算定可。加えて、交付金取得のため４月からベア加算を算定することで、６月以降、新加算Ⅳに移行可能。</t>
    <rPh sb="45" eb="46">
      <t>クワ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</si>
</sst>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rgb="FFFA7D00"/>
      <name val="Yu Gothic"/>
      <family val="2"/>
      <charset val="128"/>
      <scheme val="minor"/>
    </font>
    <font>
      <i/>
      <sz val="11"/>
      <color rgb="FF7F7F7F"/>
      <name val="Yu Gothic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Yu Gothic"/>
      <family val="2"/>
      <charset val="128"/>
      <scheme val="minor"/>
    </font>
    <font>
      <sz val="1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19" fillId="0" borderId="0" xfId="0" applyFont="1"/>
    <xf numFmtId="0" fontId="21" fillId="0" borderId="0" xfId="2" applyFont="1" applyAlignment="1">
      <alignment horizontal="left" vertical="center"/>
    </xf>
    <xf numFmtId="0" fontId="22" fillId="0" borderId="0" xfId="0" applyFont="1"/>
    <xf numFmtId="0" fontId="23" fillId="0" borderId="0" xfId="0" applyFont="1"/>
    <xf numFmtId="0" fontId="21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2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2" fillId="0" borderId="0" xfId="0" applyFont="1" applyAlignment="1"/>
    <xf numFmtId="0" fontId="17" fillId="0" borderId="0" xfId="0" applyFont="1" applyAlignment="1"/>
    <xf numFmtId="0" fontId="26" fillId="0" borderId="1" xfId="0" applyFont="1" applyBorder="1" applyAlignment="1">
      <alignment vertical="center" wrapText="1"/>
    </xf>
    <xf numFmtId="0" fontId="23" fillId="0" borderId="0" xfId="2" applyFont="1">
      <alignment vertical="center"/>
    </xf>
    <xf numFmtId="0" fontId="22" fillId="0" borderId="0" xfId="2" applyFont="1" applyAlignment="1">
      <alignment horizontal="left" vertical="center"/>
    </xf>
    <xf numFmtId="0" fontId="22" fillId="0" borderId="0" xfId="2" applyFont="1" applyAlignment="1">
      <alignment vertical="center"/>
    </xf>
    <xf numFmtId="0" fontId="24" fillId="0" borderId="1" xfId="2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/>
    </xf>
    <xf numFmtId="0" fontId="24" fillId="2" borderId="1" xfId="4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top" wrapText="1"/>
    </xf>
    <xf numFmtId="0" fontId="22" fillId="2" borderId="1" xfId="4" applyNumberFormat="1" applyFont="1" applyFill="1" applyBorder="1" applyAlignment="1">
      <alignment horizontal="left" vertical="top" wrapText="1"/>
    </xf>
    <xf numFmtId="0" fontId="22" fillId="2" borderId="1" xfId="4" applyNumberFormat="1" applyFont="1" applyFill="1" applyBorder="1" applyAlignment="1">
      <alignment vertical="top" wrapText="1"/>
    </xf>
    <xf numFmtId="0" fontId="24" fillId="2" borderId="5" xfId="4" applyNumberFormat="1" applyFont="1" applyFill="1" applyBorder="1" applyAlignment="1">
      <alignment horizontal="center" vertical="center" wrapText="1"/>
    </xf>
    <xf numFmtId="0" fontId="22" fillId="2" borderId="5" xfId="4" applyNumberFormat="1" applyFont="1" applyFill="1" applyBorder="1" applyAlignment="1">
      <alignment vertical="top" wrapText="1"/>
    </xf>
    <xf numFmtId="0" fontId="22" fillId="2" borderId="1" xfId="4" applyNumberFormat="1" applyFont="1" applyFill="1" applyBorder="1" applyAlignment="1">
      <alignment horizontal="left" vertical="center" wrapText="1"/>
    </xf>
    <xf numFmtId="0" fontId="22" fillId="2" borderId="2" xfId="4" applyNumberFormat="1" applyFont="1" applyFill="1" applyBorder="1" applyAlignment="1">
      <alignment vertical="top" wrapText="1"/>
    </xf>
    <xf numFmtId="0" fontId="22" fillId="2" borderId="2" xfId="4" applyNumberFormat="1" applyFont="1" applyFill="1" applyBorder="1" applyAlignment="1">
      <alignment horizontal="left" vertical="top" wrapText="1"/>
    </xf>
    <xf numFmtId="0" fontId="24" fillId="2" borderId="51" xfId="4" applyNumberFormat="1" applyFont="1" applyFill="1" applyBorder="1" applyAlignment="1">
      <alignment horizontal="center" vertical="center" wrapText="1"/>
    </xf>
    <xf numFmtId="0" fontId="22" fillId="2" borderId="51" xfId="4" applyNumberFormat="1" applyFont="1" applyFill="1" applyBorder="1" applyAlignment="1">
      <alignment vertical="top" wrapText="1"/>
    </xf>
    <xf numFmtId="0" fontId="24" fillId="2" borderId="11" xfId="4" applyNumberFormat="1" applyFont="1" applyFill="1" applyBorder="1" applyAlignment="1">
      <alignment horizontal="center" vertical="center" wrapText="1"/>
    </xf>
    <xf numFmtId="0" fontId="22" fillId="2" borderId="11" xfId="4" applyNumberFormat="1" applyFont="1" applyFill="1" applyBorder="1" applyAlignment="1">
      <alignment horizontal="left" vertical="top" wrapText="1"/>
    </xf>
    <xf numFmtId="0" fontId="24" fillId="0" borderId="2" xfId="2" applyFont="1" applyBorder="1" applyAlignment="1">
      <alignment horizontal="center" vertical="center"/>
    </xf>
    <xf numFmtId="0" fontId="22" fillId="2" borderId="5" xfId="4" applyNumberFormat="1" applyFont="1" applyFill="1" applyBorder="1" applyAlignment="1">
      <alignment horizontal="left" vertical="top" wrapText="1"/>
    </xf>
    <xf numFmtId="0" fontId="24" fillId="2" borderId="4" xfId="4" applyNumberFormat="1" applyFont="1" applyFill="1" applyBorder="1" applyAlignment="1">
      <alignment horizontal="center" vertical="center" wrapText="1"/>
    </xf>
    <xf numFmtId="0" fontId="22" fillId="2" borderId="51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2" fillId="0" borderId="5" xfId="0" applyFont="1" applyFill="1" applyBorder="1" applyAlignment="1">
      <alignment vertical="top" wrapText="1"/>
    </xf>
    <xf numFmtId="0" fontId="22" fillId="0" borderId="51" xfId="4" applyNumberFormat="1" applyFont="1" applyFill="1" applyBorder="1" applyAlignment="1">
      <alignment vertical="top" wrapText="1"/>
    </xf>
    <xf numFmtId="0" fontId="22" fillId="0" borderId="2" xfId="4" applyNumberFormat="1" applyFont="1" applyFill="1" applyBorder="1" applyAlignment="1">
      <alignment horizontal="left" vertical="top" wrapText="1"/>
    </xf>
    <xf numFmtId="0" fontId="22" fillId="0" borderId="11" xfId="4" applyNumberFormat="1" applyFont="1" applyFill="1" applyBorder="1" applyAlignment="1">
      <alignment horizontal="left" vertical="top" wrapText="1"/>
    </xf>
    <xf numFmtId="0" fontId="22" fillId="0" borderId="1" xfId="4" applyNumberFormat="1" applyFont="1" applyFill="1" applyBorder="1" applyAlignment="1">
      <alignment horizontal="left" vertical="top" wrapText="1"/>
    </xf>
    <xf numFmtId="0" fontId="22" fillId="0" borderId="1" xfId="4" applyNumberFormat="1" applyFont="1" applyFill="1" applyBorder="1" applyAlignment="1">
      <alignment vertical="top" wrapText="1"/>
    </xf>
    <xf numFmtId="0" fontId="22" fillId="0" borderId="51" xfId="0" applyFont="1" applyBorder="1" applyAlignment="1"/>
    <xf numFmtId="0" fontId="22" fillId="0" borderId="1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4" fillId="0" borderId="51" xfId="0" applyFont="1" applyBorder="1"/>
    <xf numFmtId="0" fontId="1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2" borderId="0" xfId="0" applyFont="1" applyFill="1"/>
    <xf numFmtId="0" fontId="28" fillId="2" borderId="0" xfId="0" applyFont="1" applyFill="1" applyBorder="1"/>
    <xf numFmtId="0" fontId="31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4" fillId="0" borderId="1" xfId="2" applyFont="1" applyBorder="1" applyAlignment="1">
      <alignment horizontal="center" vertical="center" wrapText="1"/>
    </xf>
    <xf numFmtId="0" fontId="24" fillId="0" borderId="11" xfId="2" applyFont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8" fillId="2" borderId="72" xfId="0" applyFont="1" applyFill="1" applyBorder="1"/>
    <xf numFmtId="0" fontId="11" fillId="2" borderId="72" xfId="0" applyFont="1" applyFill="1" applyBorder="1" applyAlignment="1"/>
    <xf numFmtId="0" fontId="29" fillId="2" borderId="0" xfId="0" applyFont="1" applyFill="1" applyBorder="1" applyAlignment="1">
      <alignment horizontal="center" vertical="center"/>
    </xf>
    <xf numFmtId="176" fontId="27" fillId="2" borderId="0" xfId="0" applyNumberFormat="1" applyFont="1" applyFill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 wrapText="1"/>
    </xf>
    <xf numFmtId="176" fontId="28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1" fillId="0" borderId="10" xfId="2" applyFont="1" applyBorder="1" applyAlignment="1">
      <alignment horizontal="center" vertical="center" wrapText="1"/>
    </xf>
    <xf numFmtId="0" fontId="24" fillId="0" borderId="25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center" wrapText="1"/>
    </xf>
    <xf numFmtId="0" fontId="24" fillId="0" borderId="29" xfId="2" applyFont="1" applyBorder="1" applyAlignment="1">
      <alignment horizontal="center" vertical="center" wrapText="1"/>
    </xf>
    <xf numFmtId="0" fontId="24" fillId="0" borderId="31" xfId="2" applyFont="1" applyBorder="1" applyAlignment="1">
      <alignment horizontal="center" vertical="center"/>
    </xf>
    <xf numFmtId="0" fontId="21" fillId="0" borderId="27" xfId="2" applyFont="1" applyBorder="1" applyAlignment="1">
      <alignment horizontal="center" vertical="center" wrapText="1"/>
    </xf>
    <xf numFmtId="0" fontId="24" fillId="0" borderId="24" xfId="2" applyFont="1" applyBorder="1" applyAlignment="1">
      <alignment horizontal="center" vertical="center"/>
    </xf>
    <xf numFmtId="0" fontId="24" fillId="0" borderId="76" xfId="2" applyFont="1" applyBorder="1" applyAlignment="1">
      <alignment horizontal="center" vertical="center"/>
    </xf>
    <xf numFmtId="0" fontId="24" fillId="0" borderId="77" xfId="2" applyFont="1" applyBorder="1" applyAlignment="1">
      <alignment horizontal="center" vertical="center"/>
    </xf>
    <xf numFmtId="0" fontId="24" fillId="2" borderId="77" xfId="4" applyNumberFormat="1" applyFont="1" applyFill="1" applyBorder="1" applyAlignment="1">
      <alignment horizontal="center" vertical="center" wrapText="1"/>
    </xf>
    <xf numFmtId="0" fontId="24" fillId="2" borderId="78" xfId="4" applyNumberFormat="1" applyFont="1" applyFill="1" applyBorder="1" applyAlignment="1">
      <alignment horizontal="center" vertical="center" wrapText="1"/>
    </xf>
    <xf numFmtId="0" fontId="36" fillId="0" borderId="85" xfId="0" applyFont="1" applyBorder="1" applyAlignment="1">
      <alignment horizontal="center" vertical="center" wrapText="1"/>
    </xf>
    <xf numFmtId="0" fontId="36" fillId="0" borderId="86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6" fillId="0" borderId="87" xfId="0" applyFont="1" applyBorder="1" applyAlignment="1">
      <alignment horizontal="center" vertical="center" wrapText="1"/>
    </xf>
    <xf numFmtId="0" fontId="36" fillId="0" borderId="88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/>
    </xf>
    <xf numFmtId="0" fontId="36" fillId="0" borderId="89" xfId="0" applyFont="1" applyBorder="1" applyAlignment="1">
      <alignment horizontal="center" vertical="center" wrapText="1"/>
    </xf>
    <xf numFmtId="0" fontId="36" fillId="0" borderId="85" xfId="4" applyNumberFormat="1" applyFont="1" applyBorder="1" applyAlignment="1">
      <alignment horizontal="center" vertical="center" wrapText="1"/>
    </xf>
    <xf numFmtId="0" fontId="36" fillId="0" borderId="86" xfId="4" applyNumberFormat="1" applyFont="1" applyBorder="1" applyAlignment="1">
      <alignment horizontal="center" vertical="center" wrapText="1"/>
    </xf>
    <xf numFmtId="0" fontId="36" fillId="0" borderId="89" xfId="4" applyNumberFormat="1" applyFont="1" applyBorder="1" applyAlignment="1">
      <alignment horizontal="center" vertical="center" wrapText="1"/>
    </xf>
    <xf numFmtId="0" fontId="36" fillId="0" borderId="38" xfId="0" applyFont="1" applyBorder="1" applyAlignment="1">
      <alignment vertical="center"/>
    </xf>
    <xf numFmtId="176" fontId="18" fillId="0" borderId="10" xfId="4" applyNumberFormat="1" applyFont="1" applyBorder="1" applyAlignment="1">
      <alignment vertical="center" wrapText="1"/>
    </xf>
    <xf numFmtId="176" fontId="18" fillId="0" borderId="1" xfId="4" applyNumberFormat="1" applyFont="1" applyBorder="1" applyAlignment="1">
      <alignment vertical="center" wrapText="1"/>
    </xf>
    <xf numFmtId="176" fontId="18" fillId="0" borderId="25" xfId="4" applyNumberFormat="1" applyFont="1" applyBorder="1" applyAlignment="1">
      <alignment vertical="center" wrapText="1"/>
    </xf>
    <xf numFmtId="176" fontId="18" fillId="0" borderId="4" xfId="4" applyNumberFormat="1" applyFont="1" applyBorder="1" applyAlignment="1">
      <alignment vertical="center" wrapText="1"/>
    </xf>
    <xf numFmtId="176" fontId="18" fillId="0" borderId="2" xfId="4" applyNumberFormat="1" applyFont="1" applyBorder="1" applyAlignment="1">
      <alignment vertical="center" wrapText="1"/>
    </xf>
    <xf numFmtId="176" fontId="18" fillId="0" borderId="10" xfId="4" applyNumberFormat="1" applyFont="1" applyBorder="1" applyAlignment="1">
      <alignment horizontal="right" vertical="center" wrapText="1"/>
    </xf>
    <xf numFmtId="176" fontId="18" fillId="0" borderId="1" xfId="4" applyNumberFormat="1" applyFont="1" applyBorder="1" applyAlignment="1">
      <alignment horizontal="right" vertical="center" wrapText="1"/>
    </xf>
    <xf numFmtId="176" fontId="18" fillId="0" borderId="25" xfId="4" applyNumberFormat="1" applyFont="1" applyBorder="1" applyAlignment="1">
      <alignment horizontal="right" vertical="center" wrapText="1"/>
    </xf>
    <xf numFmtId="176" fontId="18" fillId="0" borderId="90" xfId="4" applyNumberFormat="1" applyFont="1" applyBorder="1" applyAlignment="1">
      <alignment vertical="center" wrapText="1"/>
    </xf>
    <xf numFmtId="176" fontId="18" fillId="0" borderId="91" xfId="4" applyNumberFormat="1" applyFont="1" applyBorder="1" applyAlignment="1">
      <alignment vertical="center" wrapText="1"/>
    </xf>
    <xf numFmtId="176" fontId="18" fillId="0" borderId="92" xfId="4" applyNumberFormat="1" applyFont="1" applyBorder="1" applyAlignment="1">
      <alignment vertical="center" wrapText="1"/>
    </xf>
    <xf numFmtId="176" fontId="40" fillId="0" borderId="10" xfId="4" applyNumberFormat="1" applyFont="1" applyBorder="1">
      <alignment vertical="center"/>
    </xf>
    <xf numFmtId="176" fontId="40" fillId="0" borderId="1" xfId="4" applyNumberFormat="1" applyFont="1" applyBorder="1">
      <alignment vertical="center"/>
    </xf>
    <xf numFmtId="176" fontId="40" fillId="0" borderId="4" xfId="4" applyNumberFormat="1" applyFont="1" applyBorder="1">
      <alignment vertical="center"/>
    </xf>
    <xf numFmtId="176" fontId="18" fillId="0" borderId="10" xfId="4" applyNumberFormat="1" applyFont="1" applyBorder="1" applyAlignment="1">
      <alignment horizontal="center" vertical="center" wrapText="1"/>
    </xf>
    <xf numFmtId="176" fontId="18" fillId="0" borderId="1" xfId="4" applyNumberFormat="1" applyFont="1" applyBorder="1" applyAlignment="1">
      <alignment horizontal="center" vertical="center" wrapText="1"/>
    </xf>
    <xf numFmtId="176" fontId="18" fillId="0" borderId="25" xfId="4" applyNumberFormat="1" applyFont="1" applyBorder="1" applyAlignment="1">
      <alignment horizontal="center" vertical="center" wrapText="1"/>
    </xf>
    <xf numFmtId="0" fontId="36" fillId="0" borderId="93" xfId="0" applyFont="1" applyBorder="1" applyAlignment="1">
      <alignment vertical="center"/>
    </xf>
    <xf numFmtId="176" fontId="40" fillId="0" borderId="94" xfId="4" applyNumberFormat="1" applyFont="1" applyBorder="1">
      <alignment vertical="center"/>
    </xf>
    <xf numFmtId="176" fontId="40" fillId="0" borderId="95" xfId="4" applyNumberFormat="1" applyFont="1" applyBorder="1">
      <alignment vertical="center"/>
    </xf>
    <xf numFmtId="176" fontId="18" fillId="0" borderId="96" xfId="4" applyNumberFormat="1" applyFont="1" applyBorder="1" applyAlignment="1">
      <alignment vertical="center" wrapText="1"/>
    </xf>
    <xf numFmtId="176" fontId="40" fillId="0" borderId="97" xfId="4" applyNumberFormat="1" applyFont="1" applyBorder="1">
      <alignment vertical="center"/>
    </xf>
    <xf numFmtId="176" fontId="18" fillId="0" borderId="98" xfId="4" applyNumberFormat="1" applyFont="1" applyBorder="1" applyAlignment="1">
      <alignment vertical="center" wrapText="1"/>
    </xf>
    <xf numFmtId="176" fontId="18" fillId="0" borderId="94" xfId="4" applyNumberFormat="1" applyFont="1" applyBorder="1" applyAlignment="1">
      <alignment horizontal="center" vertical="center" wrapText="1"/>
    </xf>
    <xf numFmtId="176" fontId="18" fillId="0" borderId="95" xfId="4" applyNumberFormat="1" applyFont="1" applyBorder="1" applyAlignment="1">
      <alignment horizontal="center" vertical="center" wrapText="1"/>
    </xf>
    <xf numFmtId="176" fontId="18" fillId="0" borderId="96" xfId="4" applyNumberFormat="1" applyFont="1" applyBorder="1" applyAlignment="1">
      <alignment horizontal="center" vertical="center" wrapText="1"/>
    </xf>
    <xf numFmtId="176" fontId="18" fillId="0" borderId="99" xfId="4" applyNumberFormat="1" applyFont="1" applyBorder="1" applyAlignment="1">
      <alignment vertical="center" wrapText="1"/>
    </xf>
    <xf numFmtId="0" fontId="36" fillId="0" borderId="18" xfId="0" applyFont="1" applyBorder="1" applyAlignment="1">
      <alignment vertical="center"/>
    </xf>
    <xf numFmtId="176" fontId="40" fillId="0" borderId="27" xfId="4" applyNumberFormat="1" applyFont="1" applyBorder="1">
      <alignment vertical="center"/>
    </xf>
    <xf numFmtId="176" fontId="40" fillId="0" borderId="11" xfId="4" applyNumberFormat="1" applyFont="1" applyBorder="1">
      <alignment vertical="center"/>
    </xf>
    <xf numFmtId="176" fontId="18" fillId="0" borderId="24" xfId="4" applyNumberFormat="1" applyFont="1" applyBorder="1" applyAlignment="1">
      <alignment vertical="center" wrapText="1"/>
    </xf>
    <xf numFmtId="176" fontId="40" fillId="0" borderId="19" xfId="4" applyNumberFormat="1" applyFont="1" applyBorder="1">
      <alignment vertical="center"/>
    </xf>
    <xf numFmtId="176" fontId="18" fillId="0" borderId="100" xfId="4" applyNumberFormat="1" applyFont="1" applyBorder="1" applyAlignment="1">
      <alignment vertical="center" wrapText="1"/>
    </xf>
    <xf numFmtId="176" fontId="18" fillId="0" borderId="18" xfId="4" applyNumberFormat="1" applyFont="1" applyBorder="1" applyAlignment="1">
      <alignment vertical="center" wrapText="1"/>
    </xf>
    <xf numFmtId="176" fontId="18" fillId="0" borderId="27" xfId="4" applyNumberFormat="1" applyFont="1" applyBorder="1" applyAlignment="1">
      <alignment horizontal="center" vertical="center" wrapText="1"/>
    </xf>
    <xf numFmtId="176" fontId="18" fillId="0" borderId="11" xfId="4" applyNumberFormat="1" applyFont="1" applyBorder="1" applyAlignment="1">
      <alignment horizontal="center" vertical="center" wrapText="1"/>
    </xf>
    <xf numFmtId="176" fontId="18" fillId="0" borderId="24" xfId="4" applyNumberFormat="1" applyFont="1" applyBorder="1" applyAlignment="1">
      <alignment horizontal="center" vertical="center" wrapText="1"/>
    </xf>
    <xf numFmtId="176" fontId="18" fillId="0" borderId="40" xfId="4" applyNumberFormat="1" applyFont="1" applyBorder="1" applyAlignment="1">
      <alignment vertical="center" wrapText="1"/>
    </xf>
    <xf numFmtId="0" fontId="36" fillId="0" borderId="2" xfId="0" applyFont="1" applyBorder="1" applyAlignment="1">
      <alignment vertical="center"/>
    </xf>
    <xf numFmtId="176" fontId="40" fillId="0" borderId="28" xfId="4" applyNumberFormat="1" applyFont="1" applyBorder="1">
      <alignment vertical="center"/>
    </xf>
    <xf numFmtId="176" fontId="40" fillId="0" borderId="29" xfId="4" applyNumberFormat="1" applyFont="1" applyBorder="1">
      <alignment vertical="center"/>
    </xf>
    <xf numFmtId="176" fontId="18" fillId="0" borderId="31" xfId="4" applyNumberFormat="1" applyFont="1" applyBorder="1" applyAlignment="1">
      <alignment vertical="center" wrapText="1"/>
    </xf>
    <xf numFmtId="176" fontId="40" fillId="0" borderId="12" xfId="4" applyNumberFormat="1" applyFont="1" applyBorder="1">
      <alignment vertical="center"/>
    </xf>
    <xf numFmtId="176" fontId="18" fillId="0" borderId="101" xfId="4" applyNumberFormat="1" applyFont="1" applyBorder="1" applyAlignment="1">
      <alignment vertical="center" wrapText="1"/>
    </xf>
    <xf numFmtId="176" fontId="18" fillId="0" borderId="30" xfId="4" applyNumberFormat="1" applyFont="1" applyBorder="1" applyAlignment="1">
      <alignment vertical="center" wrapText="1"/>
    </xf>
    <xf numFmtId="176" fontId="18" fillId="0" borderId="28" xfId="4" applyNumberFormat="1" applyFont="1" applyBorder="1" applyAlignment="1">
      <alignment horizontal="center" vertical="center" wrapText="1"/>
    </xf>
    <xf numFmtId="176" fontId="18" fillId="0" borderId="29" xfId="4" applyNumberFormat="1" applyFont="1" applyBorder="1" applyAlignment="1">
      <alignment horizontal="center" vertical="center" wrapText="1"/>
    </xf>
    <xf numFmtId="176" fontId="18" fillId="0" borderId="31" xfId="4" applyNumberFormat="1" applyFont="1" applyBorder="1" applyAlignment="1">
      <alignment horizontal="center" vertical="center" wrapText="1"/>
    </xf>
    <xf numFmtId="176" fontId="18" fillId="0" borderId="42" xfId="4" applyNumberFormat="1" applyFont="1" applyBorder="1" applyAlignment="1">
      <alignment vertical="center" wrapText="1"/>
    </xf>
    <xf numFmtId="0" fontId="36" fillId="0" borderId="10" xfId="0" applyFont="1" applyBorder="1" applyAlignment="1">
      <alignment vertical="center"/>
    </xf>
    <xf numFmtId="176" fontId="36" fillId="0" borderId="25" xfId="4" applyNumberFormat="1" applyFont="1" applyBorder="1" applyAlignment="1">
      <alignment vertical="center" wrapText="1"/>
    </xf>
    <xf numFmtId="0" fontId="36" fillId="0" borderId="25" xfId="0" applyFont="1" applyBorder="1" applyAlignment="1">
      <alignment vertical="center"/>
    </xf>
    <xf numFmtId="0" fontId="36" fillId="0" borderId="94" xfId="0" applyFont="1" applyBorder="1" applyAlignment="1">
      <alignment vertical="center"/>
    </xf>
    <xf numFmtId="0" fontId="36" fillId="0" borderId="96" xfId="0" applyFont="1" applyBorder="1" applyAlignment="1">
      <alignment vertical="center"/>
    </xf>
    <xf numFmtId="0" fontId="36" fillId="0" borderId="27" xfId="0" applyFont="1" applyBorder="1" applyAlignment="1">
      <alignment vertical="center"/>
    </xf>
    <xf numFmtId="0" fontId="36" fillId="0" borderId="28" xfId="0" applyFont="1" applyBorder="1" applyAlignment="1">
      <alignment vertical="center"/>
    </xf>
    <xf numFmtId="176" fontId="36" fillId="0" borderId="31" xfId="4" applyNumberFormat="1" applyFont="1" applyBorder="1" applyAlignment="1">
      <alignment vertical="center" wrapText="1"/>
    </xf>
    <xf numFmtId="0" fontId="29" fillId="2" borderId="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31" fillId="4" borderId="43" xfId="0" applyFont="1" applyFill="1" applyBorder="1" applyAlignment="1" applyProtection="1">
      <alignment horizontal="center" vertical="center" shrinkToFit="1"/>
      <protection locked="0"/>
    </xf>
    <xf numFmtId="0" fontId="31" fillId="4" borderId="33" xfId="0" applyFont="1" applyFill="1" applyBorder="1" applyAlignment="1" applyProtection="1">
      <alignment horizontal="center" vertical="center" shrinkToFit="1"/>
      <protection locked="0"/>
    </xf>
    <xf numFmtId="0" fontId="31" fillId="4" borderId="14" xfId="0" applyFont="1" applyFill="1" applyBorder="1" applyAlignment="1" applyProtection="1">
      <alignment horizontal="center" vertical="center" shrinkToFit="1"/>
      <protection locked="0"/>
    </xf>
    <xf numFmtId="0" fontId="31" fillId="4" borderId="40" xfId="0" applyFont="1" applyFill="1" applyBorder="1" applyAlignment="1" applyProtection="1">
      <alignment horizontal="center" vertical="center" shrinkToFit="1"/>
      <protection locked="0"/>
    </xf>
    <xf numFmtId="0" fontId="31" fillId="5" borderId="32" xfId="0" applyFont="1" applyFill="1" applyBorder="1" applyAlignment="1" applyProtection="1">
      <alignment horizontal="center" vertical="center" shrinkToFit="1"/>
      <protection locked="0"/>
    </xf>
    <xf numFmtId="0" fontId="31" fillId="5" borderId="43" xfId="0" applyFont="1" applyFill="1" applyBorder="1" applyAlignment="1" applyProtection="1">
      <alignment horizontal="center" vertical="center" shrinkToFit="1"/>
      <protection locked="0"/>
    </xf>
    <xf numFmtId="0" fontId="31" fillId="5" borderId="33" xfId="0" applyFont="1" applyFill="1" applyBorder="1" applyAlignment="1" applyProtection="1">
      <alignment horizontal="center" vertical="center" shrinkToFit="1"/>
      <protection locked="0"/>
    </xf>
    <xf numFmtId="0" fontId="31" fillId="5" borderId="39" xfId="0" applyFont="1" applyFill="1" applyBorder="1" applyAlignment="1" applyProtection="1">
      <alignment horizontal="center" vertical="center" shrinkToFit="1"/>
      <protection locked="0"/>
    </xf>
    <xf numFmtId="0" fontId="31" fillId="5" borderId="14" xfId="0" applyFont="1" applyFill="1" applyBorder="1" applyAlignment="1" applyProtection="1">
      <alignment horizontal="center" vertical="center" shrinkToFit="1"/>
      <protection locked="0"/>
    </xf>
    <xf numFmtId="0" fontId="31" fillId="5" borderId="40" xfId="0" applyFont="1" applyFill="1" applyBorder="1" applyAlignment="1" applyProtection="1">
      <alignment horizontal="center" vertical="center" shrinkToFit="1"/>
      <protection locked="0"/>
    </xf>
    <xf numFmtId="0" fontId="31" fillId="6" borderId="32" xfId="0" applyFont="1" applyFill="1" applyBorder="1" applyAlignment="1" applyProtection="1">
      <alignment horizontal="center" vertical="center" shrinkToFit="1"/>
      <protection locked="0"/>
    </xf>
    <xf numFmtId="0" fontId="31" fillId="6" borderId="43" xfId="0" applyFont="1" applyFill="1" applyBorder="1" applyAlignment="1" applyProtection="1">
      <alignment horizontal="center" vertical="center" shrinkToFit="1"/>
      <protection locked="0"/>
    </xf>
    <xf numFmtId="0" fontId="31" fillId="6" borderId="33" xfId="0" applyFont="1" applyFill="1" applyBorder="1" applyAlignment="1" applyProtection="1">
      <alignment horizontal="center" vertical="center" shrinkToFit="1"/>
      <protection locked="0"/>
    </xf>
    <xf numFmtId="0" fontId="31" fillId="6" borderId="39" xfId="0" applyFont="1" applyFill="1" applyBorder="1" applyAlignment="1" applyProtection="1">
      <alignment horizontal="center" vertical="center" shrinkToFit="1"/>
      <protection locked="0"/>
    </xf>
    <xf numFmtId="0" fontId="31" fillId="6" borderId="14" xfId="0" applyFont="1" applyFill="1" applyBorder="1" applyAlignment="1" applyProtection="1">
      <alignment horizontal="center" vertical="center" shrinkToFit="1"/>
      <protection locked="0"/>
    </xf>
    <xf numFmtId="0" fontId="31" fillId="6" borderId="40" xfId="0" applyFont="1" applyFill="1" applyBorder="1" applyAlignment="1" applyProtection="1">
      <alignment horizontal="center" vertical="center" shrinkToFit="1"/>
      <protection locked="0"/>
    </xf>
    <xf numFmtId="0" fontId="27" fillId="2" borderId="22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39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33" fillId="2" borderId="71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7" fillId="3" borderId="66" xfId="0" applyFont="1" applyFill="1" applyBorder="1" applyAlignment="1">
      <alignment horizontal="center" vertical="center" shrinkToFit="1"/>
    </xf>
    <xf numFmtId="0" fontId="27" fillId="3" borderId="67" xfId="0" applyFont="1" applyFill="1" applyBorder="1" applyAlignment="1">
      <alignment horizontal="center" vertical="center" shrinkToFit="1"/>
    </xf>
    <xf numFmtId="0" fontId="27" fillId="3" borderId="68" xfId="0" applyFont="1" applyFill="1" applyBorder="1" applyAlignment="1">
      <alignment horizontal="center" vertical="center" shrinkToFit="1"/>
    </xf>
    <xf numFmtId="176" fontId="27" fillId="2" borderId="63" xfId="0" applyNumberFormat="1" applyFont="1" applyFill="1" applyBorder="1" applyAlignment="1">
      <alignment horizontal="center" vertical="center" shrinkToFit="1"/>
    </xf>
    <xf numFmtId="176" fontId="27" fillId="2" borderId="64" xfId="0" applyNumberFormat="1" applyFont="1" applyFill="1" applyBorder="1" applyAlignment="1">
      <alignment horizontal="center" vertical="center" shrinkToFit="1"/>
    </xf>
    <xf numFmtId="176" fontId="27" fillId="2" borderId="65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7" fillId="2" borderId="38" xfId="0" applyNumberFormat="1" applyFont="1" applyFill="1" applyBorder="1" applyAlignment="1">
      <alignment horizontal="center" vertical="center"/>
    </xf>
    <xf numFmtId="176" fontId="27" fillId="2" borderId="3" xfId="0" applyNumberFormat="1" applyFont="1" applyFill="1" applyBorder="1" applyAlignment="1">
      <alignment horizontal="center" vertical="center"/>
    </xf>
    <xf numFmtId="176" fontId="27" fillId="2" borderId="4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textRotation="255"/>
    </xf>
    <xf numFmtId="0" fontId="27" fillId="3" borderId="60" xfId="0" applyFont="1" applyFill="1" applyBorder="1" applyAlignment="1">
      <alignment horizontal="center" vertical="center" shrinkToFit="1"/>
    </xf>
    <xf numFmtId="0" fontId="27" fillId="3" borderId="61" xfId="0" applyFont="1" applyFill="1" applyBorder="1" applyAlignment="1">
      <alignment horizontal="center" vertical="center" shrinkToFit="1"/>
    </xf>
    <xf numFmtId="0" fontId="27" fillId="3" borderId="62" xfId="0" applyFont="1" applyFill="1" applyBorder="1" applyAlignment="1">
      <alignment horizontal="center" vertical="center" shrinkToFit="1"/>
    </xf>
    <xf numFmtId="176" fontId="27" fillId="2" borderId="12" xfId="0" applyNumberFormat="1" applyFont="1" applyFill="1" applyBorder="1" applyAlignment="1" applyProtection="1">
      <alignment horizontal="center" vertical="center"/>
      <protection locked="0"/>
    </xf>
    <xf numFmtId="176" fontId="27" fillId="2" borderId="29" xfId="0" applyNumberFormat="1" applyFont="1" applyFill="1" applyBorder="1" applyAlignment="1" applyProtection="1">
      <alignment horizontal="center" vertical="center"/>
      <protection locked="0"/>
    </xf>
    <xf numFmtId="176" fontId="27" fillId="2" borderId="31" xfId="0" applyNumberFormat="1" applyFont="1" applyFill="1" applyBorder="1" applyAlignment="1" applyProtection="1">
      <alignment horizontal="center" vertical="center"/>
      <protection locked="0"/>
    </xf>
    <xf numFmtId="176" fontId="27" fillId="2" borderId="28" xfId="0" applyNumberFormat="1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25" fillId="3" borderId="48" xfId="0" applyFont="1" applyFill="1" applyBorder="1" applyAlignment="1">
      <alignment horizontal="center" vertical="center"/>
    </xf>
    <xf numFmtId="0" fontId="25" fillId="3" borderId="49" xfId="0" applyFont="1" applyFill="1" applyBorder="1" applyAlignment="1">
      <alignment horizontal="center" vertical="center"/>
    </xf>
    <xf numFmtId="0" fontId="25" fillId="3" borderId="50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 wrapText="1"/>
    </xf>
    <xf numFmtId="0" fontId="27" fillId="7" borderId="32" xfId="0" applyFont="1" applyFill="1" applyBorder="1" applyAlignment="1">
      <alignment horizontal="center" vertical="center" wrapText="1"/>
    </xf>
    <xf numFmtId="0" fontId="27" fillId="7" borderId="43" xfId="0" applyFont="1" applyFill="1" applyBorder="1" applyAlignment="1">
      <alignment horizontal="center" vertical="center" wrapText="1"/>
    </xf>
    <xf numFmtId="0" fontId="27" fillId="7" borderId="33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69" xfId="0" applyFont="1" applyFill="1" applyBorder="1" applyAlignment="1">
      <alignment horizontal="center" vertical="center" wrapText="1"/>
    </xf>
    <xf numFmtId="0" fontId="27" fillId="7" borderId="44" xfId="0" applyFont="1" applyFill="1" applyBorder="1" applyAlignment="1">
      <alignment horizontal="center" vertical="center" wrapText="1"/>
    </xf>
    <xf numFmtId="0" fontId="27" fillId="7" borderId="70" xfId="0" applyFont="1" applyFill="1" applyBorder="1" applyAlignment="1">
      <alignment horizontal="center" vertical="center" wrapText="1"/>
    </xf>
    <xf numFmtId="0" fontId="27" fillId="7" borderId="45" xfId="0" applyFont="1" applyFill="1" applyBorder="1" applyAlignment="1">
      <alignment horizontal="center" vertical="center" wrapText="1"/>
    </xf>
    <xf numFmtId="176" fontId="6" fillId="2" borderId="58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7" fillId="2" borderId="80" xfId="0" applyNumberFormat="1" applyFont="1" applyFill="1" applyBorder="1" applyAlignment="1">
      <alignment horizontal="center" vertical="center" shrinkToFit="1"/>
    </xf>
    <xf numFmtId="176" fontId="27" fillId="2" borderId="81" xfId="0" applyNumberFormat="1" applyFont="1" applyFill="1" applyBorder="1" applyAlignment="1">
      <alignment horizontal="center" vertical="center" shrinkToFit="1"/>
    </xf>
    <xf numFmtId="176" fontId="27" fillId="2" borderId="82" xfId="0" applyNumberFormat="1" applyFont="1" applyFill="1" applyBorder="1" applyAlignment="1">
      <alignment horizontal="center" vertical="center" shrinkToFit="1"/>
    </xf>
    <xf numFmtId="176" fontId="27" fillId="2" borderId="44" xfId="0" applyNumberFormat="1" applyFont="1" applyFill="1" applyBorder="1" applyAlignment="1">
      <alignment horizontal="center" vertical="center" shrinkToFit="1"/>
    </xf>
    <xf numFmtId="176" fontId="27" fillId="2" borderId="70" xfId="0" applyNumberFormat="1" applyFont="1" applyFill="1" applyBorder="1" applyAlignment="1">
      <alignment horizontal="center" vertical="center" shrinkToFit="1"/>
    </xf>
    <xf numFmtId="176" fontId="27" fillId="2" borderId="45" xfId="0" applyNumberFormat="1" applyFont="1" applyFill="1" applyBorder="1" applyAlignment="1">
      <alignment horizontal="center" vertical="center" shrinkToFi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46" xfId="0" applyFont="1" applyFill="1" applyBorder="1" applyAlignment="1">
      <alignment horizontal="left" vertical="center" wrapText="1"/>
    </xf>
    <xf numFmtId="0" fontId="7" fillId="2" borderId="47" xfId="0" applyFont="1" applyFill="1" applyBorder="1" applyAlignment="1">
      <alignment horizontal="left" vertical="center" wrapText="1"/>
    </xf>
    <xf numFmtId="0" fontId="7" fillId="2" borderId="79" xfId="0" applyFont="1" applyFill="1" applyBorder="1" applyAlignment="1">
      <alignment horizontal="left" vertical="center" wrapText="1"/>
    </xf>
    <xf numFmtId="0" fontId="36" fillId="0" borderId="32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7" fillId="0" borderId="36" xfId="0" applyFont="1" applyBorder="1" applyAlignment="1">
      <alignment horizontal="center" vertical="center" wrapText="1"/>
    </xf>
    <xf numFmtId="0" fontId="37" fillId="0" borderId="37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0" fontId="36" fillId="0" borderId="45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6" fillId="0" borderId="83" xfId="0" applyFont="1" applyBorder="1" applyAlignment="1">
      <alignment horizontal="center" vertical="center" wrapText="1"/>
    </xf>
    <xf numFmtId="0" fontId="36" fillId="0" borderId="84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13" fillId="0" borderId="73" xfId="2" applyFont="1" applyBorder="1" applyAlignment="1">
      <alignment horizontal="center" vertical="center" wrapText="1"/>
    </xf>
    <xf numFmtId="0" fontId="13" fillId="0" borderId="74" xfId="2" applyFont="1" applyBorder="1" applyAlignment="1">
      <alignment horizontal="center" vertical="center" wrapText="1"/>
    </xf>
    <xf numFmtId="0" fontId="13" fillId="0" borderId="75" xfId="2" applyFont="1" applyBorder="1" applyAlignment="1">
      <alignment horizontal="center" vertical="center" wrapText="1"/>
    </xf>
    <xf numFmtId="0" fontId="13" fillId="0" borderId="32" xfId="2" applyFont="1" applyBorder="1" applyAlignment="1">
      <alignment horizontal="center" vertical="center" wrapText="1"/>
    </xf>
    <xf numFmtId="0" fontId="13" fillId="0" borderId="43" xfId="2" applyFont="1" applyBorder="1" applyAlignment="1">
      <alignment horizontal="center" vertical="center" wrapText="1"/>
    </xf>
    <xf numFmtId="0" fontId="13" fillId="0" borderId="33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44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3" fillId="0" borderId="45" xfId="2" applyFont="1" applyBorder="1" applyAlignment="1">
      <alignment horizontal="center" vertical="center" wrapText="1"/>
    </xf>
    <xf numFmtId="0" fontId="40" fillId="0" borderId="52" xfId="2" applyFont="1" applyBorder="1" applyAlignment="1">
      <alignment horizontal="center" vertical="center" wrapText="1"/>
    </xf>
    <xf numFmtId="0" fontId="40" fillId="0" borderId="53" xfId="2" applyFont="1" applyBorder="1" applyAlignment="1">
      <alignment horizontal="center" vertical="center" wrapText="1"/>
    </xf>
    <xf numFmtId="0" fontId="40" fillId="0" borderId="54" xfId="2" applyFont="1" applyBorder="1" applyAlignment="1">
      <alignment horizontal="center" vertical="center" wrapText="1"/>
    </xf>
    <xf numFmtId="0" fontId="40" fillId="0" borderId="55" xfId="2" applyFont="1" applyBorder="1" applyAlignment="1">
      <alignment horizontal="center" vertical="center" wrapText="1"/>
    </xf>
    <xf numFmtId="0" fontId="40" fillId="0" borderId="56" xfId="2" applyFont="1" applyBorder="1" applyAlignment="1">
      <alignment horizontal="center" vertical="center" wrapText="1"/>
    </xf>
    <xf numFmtId="0" fontId="40" fillId="0" borderId="57" xfId="2" applyFont="1" applyBorder="1" applyAlignment="1">
      <alignment horizontal="center" vertical="center" wrapText="1"/>
    </xf>
    <xf numFmtId="0" fontId="38" fillId="0" borderId="34" xfId="0" applyFont="1" applyBorder="1" applyAlignment="1">
      <alignment horizontal="center" vertical="center" wrapText="1"/>
    </xf>
    <xf numFmtId="0" fontId="38" fillId="0" borderId="35" xfId="0" applyFont="1" applyBorder="1" applyAlignment="1">
      <alignment horizontal="center" vertical="center" wrapText="1"/>
    </xf>
    <xf numFmtId="0" fontId="38" fillId="0" borderId="69" xfId="0" applyFont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/>
    </xf>
    <xf numFmtId="0" fontId="24" fillId="0" borderId="1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4" fillId="0" borderId="5" xfId="2" applyFont="1" applyBorder="1" applyAlignment="1">
      <alignment horizontal="center" vertical="center" wrapText="1"/>
    </xf>
    <xf numFmtId="0" fontId="24" fillId="0" borderId="20" xfId="2" applyFont="1" applyBorder="1" applyAlignment="1">
      <alignment horizontal="center" vertical="center" wrapText="1"/>
    </xf>
    <xf numFmtId="0" fontId="24" fillId="0" borderId="11" xfId="2" applyFont="1" applyBorder="1" applyAlignment="1">
      <alignment horizontal="center" vertical="center" wrapText="1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152396</xdr:rowOff>
    </xdr:from>
    <xdr:to>
      <xdr:col>30</xdr:col>
      <xdr:colOff>90948</xdr:colOff>
      <xdr:row>22</xdr:row>
      <xdr:rowOff>28574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41396" y="3809996"/>
          <a:ext cx="3259702" cy="146685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サービスによって、「新加算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Ⅱ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」が表示され、加算率が「エラー」となる場合があります。その場合は「新加算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Ⅰ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」と読み替えてください。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18024</xdr:colOff>
      <xdr:row>15</xdr:row>
      <xdr:rowOff>58990</xdr:rowOff>
    </xdr:from>
    <xdr:to>
      <xdr:col>55</xdr:col>
      <xdr:colOff>104774</xdr:colOff>
      <xdr:row>20</xdr:row>
      <xdr:rowOff>76200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18749" y="3716590"/>
          <a:ext cx="3744350" cy="104591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view="pageBreakPreview" zoomScaleNormal="53" zoomScaleSheetLayoutView="100" workbookViewId="0">
      <selection activeCell="B1" sqref="B1:AC3"/>
    </sheetView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31" t="s">
        <v>68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</row>
    <row r="2" spans="2:90" ht="18" customHeight="1"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Q2" s="72" t="s">
        <v>67</v>
      </c>
      <c r="AR2" s="50"/>
      <c r="AS2" s="50"/>
      <c r="AT2" s="50"/>
      <c r="AU2" s="50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S2" s="20"/>
      <c r="BT2" s="4"/>
      <c r="BU2" s="64"/>
      <c r="BV2" s="64"/>
      <c r="BW2" s="64"/>
      <c r="BX2" s="64"/>
      <c r="BY2" s="64"/>
      <c r="BZ2" s="64"/>
      <c r="CA2" s="64"/>
    </row>
    <row r="3" spans="2:90" ht="18" customHeight="1"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O3" s="78"/>
      <c r="AQ3" s="210" t="s">
        <v>113</v>
      </c>
      <c r="AR3" s="211"/>
      <c r="AS3" s="211"/>
      <c r="AT3" s="211"/>
      <c r="AU3" s="211"/>
      <c r="AV3" s="211"/>
      <c r="AW3" s="212"/>
      <c r="AX3" s="201" t="s">
        <v>112</v>
      </c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3"/>
    </row>
    <row r="4" spans="2:90" s="3" customFormat="1" ht="19.5" customHeight="1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79"/>
      <c r="AP4" s="14"/>
      <c r="AQ4" s="216"/>
      <c r="AR4" s="217"/>
      <c r="AS4" s="217"/>
      <c r="AT4" s="217"/>
      <c r="AU4" s="217"/>
      <c r="AV4" s="217"/>
      <c r="AW4" s="218"/>
      <c r="AX4" s="207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9"/>
      <c r="CB4" s="2"/>
    </row>
    <row r="5" spans="2:90" ht="15.75" customHeight="1">
      <c r="B5" s="72" t="s">
        <v>26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8" t="s">
        <v>57</v>
      </c>
      <c r="AG5" s="188"/>
      <c r="AH5" s="188"/>
      <c r="AI5" s="188"/>
      <c r="AJ5" s="188"/>
      <c r="AK5" s="188"/>
      <c r="AL5" s="188"/>
      <c r="AM5" s="67"/>
      <c r="AO5" s="78"/>
      <c r="AQ5" s="49"/>
      <c r="AR5" s="49"/>
      <c r="AS5" s="49"/>
      <c r="AT5" s="49"/>
      <c r="AU5" s="49"/>
      <c r="AV5" s="49"/>
      <c r="AW5" s="49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8" t="s">
        <v>0</v>
      </c>
      <c r="C6" s="238"/>
      <c r="D6" s="238"/>
      <c r="E6" s="238"/>
      <c r="F6" s="238"/>
      <c r="G6" s="238"/>
      <c r="H6" s="238"/>
      <c r="I6" s="238"/>
      <c r="J6" s="238"/>
      <c r="K6" s="235" t="s">
        <v>58</v>
      </c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7"/>
      <c r="AF6" s="222" t="str">
        <f>"月額賃金改善Ⅱ"</f>
        <v>月額賃金改善Ⅱ</v>
      </c>
      <c r="AG6" s="222" t="s">
        <v>44</v>
      </c>
      <c r="AH6" s="222" t="s">
        <v>45</v>
      </c>
      <c r="AI6" s="222" t="s">
        <v>46</v>
      </c>
      <c r="AJ6" s="222" t="s">
        <v>47</v>
      </c>
      <c r="AK6" s="222" t="s">
        <v>48</v>
      </c>
      <c r="AL6" s="222" t="s">
        <v>52</v>
      </c>
      <c r="AM6" s="80"/>
      <c r="AO6" s="78"/>
      <c r="AQ6" s="210" t="s">
        <v>64</v>
      </c>
      <c r="AR6" s="211"/>
      <c r="AS6" s="211"/>
      <c r="AT6" s="211"/>
      <c r="AU6" s="211"/>
      <c r="AV6" s="211"/>
      <c r="AW6" s="212"/>
      <c r="AX6" s="201" t="s">
        <v>193</v>
      </c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3"/>
      <c r="CB6" s="1"/>
    </row>
    <row r="7" spans="2:90" ht="18.75" customHeight="1">
      <c r="B7" s="239"/>
      <c r="C7" s="240"/>
      <c r="D7" s="240"/>
      <c r="E7" s="240"/>
      <c r="F7" s="240"/>
      <c r="G7" s="240"/>
      <c r="H7" s="240"/>
      <c r="I7" s="240"/>
      <c r="J7" s="241"/>
      <c r="K7" s="168"/>
      <c r="L7" s="168"/>
      <c r="M7" s="168"/>
      <c r="N7" s="168"/>
      <c r="O7" s="169"/>
      <c r="P7" s="172"/>
      <c r="Q7" s="173"/>
      <c r="R7" s="173"/>
      <c r="S7" s="173"/>
      <c r="T7" s="174"/>
      <c r="U7" s="178"/>
      <c r="V7" s="179"/>
      <c r="W7" s="179"/>
      <c r="X7" s="179"/>
      <c r="Y7" s="180"/>
      <c r="Z7" s="184" t="s">
        <v>43</v>
      </c>
      <c r="AA7" s="185"/>
      <c r="AB7" s="185"/>
      <c r="AC7" s="186"/>
      <c r="AF7" s="222"/>
      <c r="AG7" s="222"/>
      <c r="AH7" s="222"/>
      <c r="AI7" s="222"/>
      <c r="AJ7" s="222"/>
      <c r="AK7" s="222"/>
      <c r="AL7" s="222"/>
      <c r="AM7" s="80"/>
      <c r="AO7" s="78"/>
      <c r="AQ7" s="213"/>
      <c r="AR7" s="214"/>
      <c r="AS7" s="214"/>
      <c r="AT7" s="214"/>
      <c r="AU7" s="214"/>
      <c r="AV7" s="214"/>
      <c r="AW7" s="215"/>
      <c r="AX7" s="204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5"/>
      <c r="BV7" s="205"/>
      <c r="BW7" s="205"/>
      <c r="BX7" s="205"/>
      <c r="BY7" s="205"/>
      <c r="BZ7" s="205"/>
      <c r="CA7" s="206"/>
    </row>
    <row r="8" spans="2:90" ht="13.5" customHeight="1">
      <c r="B8" s="242"/>
      <c r="C8" s="243"/>
      <c r="D8" s="243"/>
      <c r="E8" s="243"/>
      <c r="F8" s="243"/>
      <c r="G8" s="243"/>
      <c r="H8" s="243"/>
      <c r="I8" s="243"/>
      <c r="J8" s="244"/>
      <c r="K8" s="170"/>
      <c r="L8" s="170"/>
      <c r="M8" s="170"/>
      <c r="N8" s="170"/>
      <c r="O8" s="171"/>
      <c r="P8" s="175"/>
      <c r="Q8" s="176"/>
      <c r="R8" s="176"/>
      <c r="S8" s="176"/>
      <c r="T8" s="177"/>
      <c r="U8" s="181"/>
      <c r="V8" s="182"/>
      <c r="W8" s="182"/>
      <c r="X8" s="182"/>
      <c r="Y8" s="183"/>
      <c r="Z8" s="187"/>
      <c r="AA8" s="188"/>
      <c r="AB8" s="188"/>
      <c r="AC8" s="189"/>
      <c r="AF8" s="222"/>
      <c r="AG8" s="222"/>
      <c r="AH8" s="222"/>
      <c r="AI8" s="222"/>
      <c r="AJ8" s="222"/>
      <c r="AK8" s="222"/>
      <c r="AL8" s="222"/>
      <c r="AM8" s="80"/>
      <c r="AO8" s="78"/>
      <c r="AQ8" s="216"/>
      <c r="AR8" s="217"/>
      <c r="AS8" s="217"/>
      <c r="AT8" s="217"/>
      <c r="AU8" s="217"/>
      <c r="AV8" s="217"/>
      <c r="AW8" s="218"/>
      <c r="AX8" s="207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9"/>
    </row>
    <row r="9" spans="2:90" ht="16.5" customHeight="1" thickBot="1">
      <c r="B9" s="245"/>
      <c r="C9" s="246"/>
      <c r="D9" s="246"/>
      <c r="E9" s="246"/>
      <c r="F9" s="246"/>
      <c r="G9" s="246"/>
      <c r="H9" s="246"/>
      <c r="I9" s="246"/>
      <c r="J9" s="247"/>
      <c r="K9" s="226" t="str">
        <f>IFERROR(VLOOKUP(B7,【参考】数式用!$A$5:$J$37,MATCH(K7,【参考】数式用!$B$4:$J$4,0)+1,0),"")</f>
        <v/>
      </c>
      <c r="L9" s="227"/>
      <c r="M9" s="227"/>
      <c r="N9" s="227"/>
      <c r="O9" s="228"/>
      <c r="P9" s="226" t="str">
        <f>IFERROR(VLOOKUP(B7,【参考】数式用!$A$5:$J$37,MATCH(P7,【参考】数式用!$B$4:$J$4,0)+1,0),"")</f>
        <v/>
      </c>
      <c r="Q9" s="227"/>
      <c r="R9" s="227"/>
      <c r="S9" s="227"/>
      <c r="T9" s="228"/>
      <c r="U9" s="229" t="str">
        <f>IFERROR(VLOOKUP(B7,【参考】数式用!$A$5:$J$37,MATCH(U7,【参考】数式用!$B$4:$J$4,0)+1,0),"")</f>
        <v/>
      </c>
      <c r="V9" s="227"/>
      <c r="W9" s="227"/>
      <c r="X9" s="227"/>
      <c r="Y9" s="228"/>
      <c r="Z9" s="219">
        <f>SUM(K9,P9,U9)</f>
        <v>0</v>
      </c>
      <c r="AA9" s="220"/>
      <c r="AB9" s="220"/>
      <c r="AC9" s="221"/>
      <c r="AF9" s="222"/>
      <c r="AG9" s="222"/>
      <c r="AH9" s="222"/>
      <c r="AI9" s="222"/>
      <c r="AJ9" s="222"/>
      <c r="AK9" s="222"/>
      <c r="AL9" s="222"/>
      <c r="AM9" s="80"/>
      <c r="AO9" s="78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22"/>
      <c r="AG10" s="222"/>
      <c r="AH10" s="222"/>
      <c r="AI10" s="222"/>
      <c r="AJ10" s="222"/>
      <c r="AK10" s="222"/>
      <c r="AL10" s="222"/>
      <c r="AM10" s="80"/>
      <c r="AO10" s="78"/>
      <c r="AQ10" s="210" t="s">
        <v>65</v>
      </c>
      <c r="AR10" s="211"/>
      <c r="AS10" s="211"/>
      <c r="AT10" s="211"/>
      <c r="AU10" s="211"/>
      <c r="AV10" s="211"/>
      <c r="AW10" s="212"/>
      <c r="AX10" s="201" t="s">
        <v>192</v>
      </c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2"/>
      <c r="BX10" s="202"/>
      <c r="BY10" s="202"/>
      <c r="BZ10" s="202"/>
      <c r="CA10" s="203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72" t="s">
        <v>49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22"/>
      <c r="AG11" s="222"/>
      <c r="AH11" s="222"/>
      <c r="AI11" s="222"/>
      <c r="AJ11" s="222"/>
      <c r="AK11" s="222"/>
      <c r="AL11" s="222"/>
      <c r="AM11" s="80"/>
      <c r="AO11" s="78"/>
      <c r="AQ11" s="216"/>
      <c r="AR11" s="217"/>
      <c r="AS11" s="217"/>
      <c r="AT11" s="217"/>
      <c r="AU11" s="217"/>
      <c r="AV11" s="217"/>
      <c r="AW11" s="218"/>
      <c r="AX11" s="207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208"/>
      <c r="BR11" s="208"/>
      <c r="BS11" s="208"/>
      <c r="BT11" s="208"/>
      <c r="BU11" s="208"/>
      <c r="BV11" s="208"/>
      <c r="BW11" s="208"/>
      <c r="BX11" s="208"/>
      <c r="BY11" s="208"/>
      <c r="BZ11" s="208"/>
      <c r="CA11" s="209"/>
      <c r="CB11" s="7"/>
    </row>
    <row r="12" spans="2:90" ht="15" customHeight="1" thickBot="1">
      <c r="B12" s="70" t="s">
        <v>59</v>
      </c>
      <c r="C12" s="1"/>
      <c r="D12" s="1"/>
      <c r="E12" s="1"/>
      <c r="F12" s="1"/>
      <c r="G12" s="1"/>
      <c r="AE12" s="4"/>
      <c r="AF12" s="222"/>
      <c r="AG12" s="222"/>
      <c r="AH12" s="222"/>
      <c r="AI12" s="222"/>
      <c r="AJ12" s="222"/>
      <c r="AK12" s="222"/>
      <c r="AL12" s="222"/>
      <c r="AM12" s="80"/>
      <c r="AN12" s="4"/>
      <c r="AO12" s="78"/>
    </row>
    <row r="13" spans="2:90" ht="24.75" customHeight="1">
      <c r="B13" s="195" t="str">
        <f>IFERROR(IF(VLOOKUP(B28,【参考】数式用2!E6:L23,3,FALSE)="","",VLOOKUP(B28,【参考】数式用2!E6:L23,3,FALSE)),"")</f>
        <v/>
      </c>
      <c r="C13" s="196"/>
      <c r="D13" s="196"/>
      <c r="E13" s="196"/>
      <c r="F13" s="196"/>
      <c r="G13" s="196"/>
      <c r="H13" s="197"/>
      <c r="I13" s="256" t="str">
        <f>IFERROR(VLOOKUP(B28,【参考】数式用2!E6:L23,4,FALSE),"")</f>
        <v/>
      </c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7"/>
      <c r="AD13" s="191" t="s">
        <v>69</v>
      </c>
      <c r="AE13" s="192"/>
      <c r="AF13" s="166" t="str">
        <f>IF(U7="ベア加算","",IF(OR(B13="新加算Ⅰ",B13="新加算Ⅱ",B13="新加算Ⅲ",B13="新加算Ⅳ"),"○",""))</f>
        <v/>
      </c>
      <c r="AG13" s="166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66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66" t="str">
        <f>IF(OR(B13="新加算Ⅰ",B13="新加算Ⅱ",B13="新加算Ⅲ",B13="新加算Ⅴ(１)",B13="新加算Ⅴ(３)",B13="新加算Ⅴ(８)"),"○","")</f>
        <v/>
      </c>
      <c r="AJ13" s="166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66" t="str">
        <f>IF(OR(B13="新加算Ⅰ",B13="新加算Ⅴ(１)",B13="新加算Ⅴ(２)",B13="新加算Ⅴ(５)",B13="新加算Ⅴ(７)",B13="新加算Ⅴ(10)"),"○","")</f>
        <v/>
      </c>
      <c r="AL13" s="166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80"/>
      <c r="AN13" s="4"/>
      <c r="AO13" s="78"/>
      <c r="AQ13" s="193" t="s">
        <v>66</v>
      </c>
      <c r="AR13" s="193"/>
      <c r="AS13" s="193"/>
      <c r="AT13" s="193"/>
      <c r="AU13" s="193"/>
      <c r="AV13" s="193"/>
      <c r="AW13" s="193"/>
      <c r="AX13" s="194" t="s">
        <v>191</v>
      </c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/>
      <c r="BV13" s="194"/>
      <c r="BW13" s="194"/>
      <c r="BX13" s="194"/>
      <c r="BY13" s="194"/>
      <c r="BZ13" s="194"/>
      <c r="CA13" s="194"/>
    </row>
    <row r="14" spans="2:90" ht="24.75" customHeight="1" thickBot="1">
      <c r="B14" s="198" t="str">
        <f>IFERROR(VLOOKUP(B7,【参考】数式用!$A$5:$AB$37,MATCH(B13,【参考】数式用!$B$4:$AB$4,0)+1,FALSE),"")</f>
        <v/>
      </c>
      <c r="C14" s="199"/>
      <c r="D14" s="199"/>
      <c r="E14" s="199"/>
      <c r="F14" s="199"/>
      <c r="G14" s="199"/>
      <c r="H14" s="200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9"/>
      <c r="AD14" s="191"/>
      <c r="AE14" s="192"/>
      <c r="AF14" s="167"/>
      <c r="AG14" s="167"/>
      <c r="AH14" s="167"/>
      <c r="AI14" s="167"/>
      <c r="AJ14" s="167"/>
      <c r="AK14" s="167"/>
      <c r="AL14" s="167"/>
      <c r="AM14" s="80"/>
      <c r="AN14" s="4"/>
      <c r="AO14" s="78"/>
      <c r="AQ14" s="193"/>
      <c r="AR14" s="193"/>
      <c r="AS14" s="193"/>
      <c r="AT14" s="193"/>
      <c r="AU14" s="193"/>
      <c r="AV14" s="193"/>
      <c r="AW14" s="193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</row>
    <row r="15" spans="2:90" ht="15" customHeight="1">
      <c r="C15" s="84"/>
      <c r="D15" s="84"/>
      <c r="E15" s="84"/>
      <c r="F15" s="84"/>
      <c r="G15" s="84"/>
      <c r="H15" s="84"/>
      <c r="I15" s="248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82"/>
      <c r="AE15" s="82"/>
      <c r="AF15" s="80"/>
      <c r="AG15" s="80"/>
      <c r="AH15" s="80"/>
      <c r="AI15" s="80"/>
      <c r="AJ15" s="80"/>
      <c r="AK15" s="80"/>
      <c r="AL15" s="80"/>
      <c r="AM15" s="80"/>
      <c r="AN15" s="4"/>
      <c r="AO15" s="78"/>
      <c r="AQ15" s="86"/>
      <c r="AR15" s="86"/>
      <c r="AS15" s="86"/>
      <c r="AT15" s="86"/>
      <c r="AU15" s="86"/>
      <c r="AV15" s="86"/>
      <c r="AW15" s="86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</row>
    <row r="16" spans="2:90" ht="14.25" customHeight="1">
      <c r="C16" s="84"/>
      <c r="D16" s="84"/>
      <c r="E16" s="84"/>
      <c r="F16" s="84"/>
      <c r="G16" s="84"/>
      <c r="H16" s="84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82"/>
      <c r="AE16" s="82"/>
      <c r="AF16" s="80"/>
      <c r="AG16" s="80"/>
      <c r="AH16" s="80"/>
      <c r="AI16" s="80"/>
      <c r="AJ16" s="80"/>
      <c r="AK16" s="80"/>
      <c r="AL16" s="80"/>
      <c r="AM16" s="80"/>
      <c r="AN16" s="4"/>
      <c r="AO16" s="78"/>
      <c r="AQ16" s="193" t="s">
        <v>62</v>
      </c>
      <c r="AR16" s="193"/>
      <c r="AS16" s="193"/>
      <c r="AT16" s="193"/>
      <c r="AU16" s="193"/>
      <c r="AV16" s="193"/>
      <c r="AW16" s="193"/>
      <c r="AX16" s="230" t="s">
        <v>56</v>
      </c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0"/>
      <c r="BP16" s="230"/>
      <c r="BQ16" s="230"/>
      <c r="BR16" s="230"/>
      <c r="BS16" s="230"/>
      <c r="BT16" s="230"/>
      <c r="BU16" s="230"/>
      <c r="BV16" s="230"/>
      <c r="BW16" s="230"/>
      <c r="BX16" s="230"/>
      <c r="BY16" s="230"/>
      <c r="BZ16" s="230"/>
      <c r="CA16" s="230"/>
    </row>
    <row r="17" spans="2:80" ht="15" customHeight="1" thickBot="1">
      <c r="B17" s="69" t="s">
        <v>61</v>
      </c>
      <c r="C17" s="52"/>
      <c r="D17" s="52"/>
      <c r="E17" s="20"/>
      <c r="F17" s="20"/>
      <c r="G17" s="20"/>
      <c r="H17" s="20"/>
      <c r="I17" s="65"/>
      <c r="J17" s="65"/>
      <c r="K17" s="65"/>
      <c r="L17" s="65"/>
      <c r="M17" s="66"/>
      <c r="N17" s="66"/>
      <c r="O17" s="66"/>
      <c r="P17" s="66"/>
      <c r="Q17" s="66"/>
      <c r="R17" s="66"/>
      <c r="S17" s="66"/>
      <c r="T17" s="65"/>
      <c r="U17" s="65"/>
      <c r="V17" s="49"/>
      <c r="W17" s="49"/>
      <c r="X17" s="66"/>
      <c r="Y17" s="66"/>
      <c r="Z17" s="66"/>
      <c r="AA17" s="66"/>
      <c r="AB17" s="66"/>
      <c r="AC17" s="66"/>
      <c r="AE17" s="4"/>
      <c r="AF17" s="71"/>
      <c r="AG17" s="71"/>
      <c r="AH17" s="71"/>
      <c r="AI17" s="71"/>
      <c r="AJ17" s="71"/>
      <c r="AK17" s="71"/>
      <c r="AL17" s="71"/>
      <c r="AM17" s="71"/>
      <c r="AN17" s="4"/>
      <c r="AO17" s="78"/>
      <c r="AQ17" s="193"/>
      <c r="AR17" s="193"/>
      <c r="AS17" s="193"/>
      <c r="AT17" s="193"/>
      <c r="AU17" s="193"/>
      <c r="AV17" s="193"/>
      <c r="AW17" s="193"/>
      <c r="AX17" s="230"/>
      <c r="AY17" s="230"/>
      <c r="AZ17" s="230"/>
      <c r="BA17" s="230"/>
      <c r="BB17" s="230"/>
      <c r="BC17" s="230"/>
      <c r="BD17" s="230"/>
      <c r="BE17" s="230"/>
      <c r="BF17" s="230"/>
      <c r="BG17" s="230"/>
      <c r="BH17" s="230"/>
      <c r="BI17" s="230"/>
      <c r="BJ17" s="230"/>
      <c r="BK17" s="230"/>
      <c r="BL17" s="230"/>
      <c r="BM17" s="230"/>
      <c r="BN17" s="230"/>
      <c r="BO17" s="230"/>
      <c r="BP17" s="230"/>
      <c r="BQ17" s="230"/>
      <c r="BR17" s="230"/>
      <c r="BS17" s="230"/>
      <c r="BT17" s="230"/>
      <c r="BU17" s="230"/>
      <c r="BV17" s="230"/>
      <c r="BW17" s="230"/>
      <c r="BX17" s="230"/>
      <c r="BY17" s="230"/>
      <c r="BZ17" s="230"/>
      <c r="CA17" s="230"/>
    </row>
    <row r="18" spans="2:80" ht="24.75" customHeight="1">
      <c r="B18" s="223" t="str">
        <f>IFERROR(IF(VLOOKUP(B28,【参考】数式用2!E6:L23,5,FALSE)="","",VLOOKUP(B28,【参考】数式用2!E6:L23,5,FALSE)),"")</f>
        <v/>
      </c>
      <c r="C18" s="224"/>
      <c r="D18" s="224"/>
      <c r="E18" s="224"/>
      <c r="F18" s="224"/>
      <c r="G18" s="224"/>
      <c r="H18" s="225"/>
      <c r="I18" s="256" t="str">
        <f>IFERROR(VLOOKUP(B28,【参考】数式用2!E6:L23,6,FALSE),"")</f>
        <v/>
      </c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7"/>
      <c r="AD18" s="191" t="s">
        <v>69</v>
      </c>
      <c r="AE18" s="192"/>
      <c r="AF18" s="166" t="str">
        <f>IF(U7="ベア加算","",IF(OR(B18="新加算Ⅰ",B18="新加算Ⅱ",B18="新加算Ⅲ",B18="新加算Ⅳ"),"○",""))</f>
        <v/>
      </c>
      <c r="AG18" s="166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66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66" t="str">
        <f>IF(OR(B18="新加算Ⅰ",B18="新加算Ⅱ",B18="新加算Ⅲ",B18="新加算Ⅴ(１)",B18="新加算Ⅴ(３)",B18="新加算Ⅴ(８)"),"○","")</f>
        <v/>
      </c>
      <c r="AJ18" s="166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66" t="str">
        <f>IF(OR(B18="新加算Ⅰ",B18="新加算Ⅴ(１)",B18="新加算Ⅴ(２)",B18="新加算Ⅴ(５)",B18="新加算Ⅴ(７)",B18="新加算Ⅴ(10)"),"○","")</f>
        <v/>
      </c>
      <c r="AL18" s="166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80"/>
      <c r="AN18" s="4"/>
      <c r="AO18" s="78"/>
      <c r="AQ18" s="193"/>
      <c r="AR18" s="193"/>
      <c r="AS18" s="193"/>
      <c r="AT18" s="193"/>
      <c r="AU18" s="193"/>
      <c r="AV18" s="193"/>
      <c r="AW18" s="193"/>
      <c r="AX18" s="230"/>
      <c r="AY18" s="230"/>
      <c r="AZ18" s="230"/>
      <c r="BA18" s="230"/>
      <c r="BB18" s="230"/>
      <c r="BC18" s="230"/>
      <c r="BD18" s="230"/>
      <c r="BE18" s="230"/>
      <c r="BF18" s="230"/>
      <c r="BG18" s="230"/>
      <c r="BH18" s="230"/>
      <c r="BI18" s="230"/>
      <c r="BJ18" s="230"/>
      <c r="BK18" s="230"/>
      <c r="BL18" s="230"/>
      <c r="BM18" s="230"/>
      <c r="BN18" s="230"/>
      <c r="BO18" s="230"/>
      <c r="BP18" s="230"/>
      <c r="BQ18" s="230"/>
      <c r="BR18" s="230"/>
      <c r="BS18" s="230"/>
      <c r="BT18" s="230"/>
      <c r="BU18" s="230"/>
      <c r="BV18" s="230"/>
      <c r="BW18" s="230"/>
      <c r="BX18" s="230"/>
      <c r="BY18" s="230"/>
      <c r="BZ18" s="230"/>
      <c r="CA18" s="230"/>
    </row>
    <row r="19" spans="2:80" ht="17.25" customHeight="1">
      <c r="B19" s="250" t="str">
        <f>IFERROR(VLOOKUP(B7,【参考】数式用!$A$5:$AB$27,MATCH(B18,【参考】数式用!$B$4:$AB$4,0)+1,FALSE),"")</f>
        <v/>
      </c>
      <c r="C19" s="251"/>
      <c r="D19" s="251"/>
      <c r="E19" s="251"/>
      <c r="F19" s="251"/>
      <c r="G19" s="251"/>
      <c r="H19" s="252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60"/>
      <c r="AD19" s="191"/>
      <c r="AE19" s="192"/>
      <c r="AF19" s="190"/>
      <c r="AG19" s="190"/>
      <c r="AH19" s="190"/>
      <c r="AI19" s="190"/>
      <c r="AJ19" s="190"/>
      <c r="AK19" s="190"/>
      <c r="AL19" s="190"/>
      <c r="AM19" s="80"/>
      <c r="AN19" s="4"/>
      <c r="AO19" s="78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</row>
    <row r="20" spans="2:80" ht="9.75" customHeight="1" thickBot="1">
      <c r="B20" s="253"/>
      <c r="C20" s="254"/>
      <c r="D20" s="254"/>
      <c r="E20" s="254"/>
      <c r="F20" s="254"/>
      <c r="G20" s="254"/>
      <c r="H20" s="255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9"/>
      <c r="AD20" s="191"/>
      <c r="AE20" s="192"/>
      <c r="AF20" s="167"/>
      <c r="AG20" s="167"/>
      <c r="AH20" s="167"/>
      <c r="AI20" s="167"/>
      <c r="AJ20" s="167"/>
      <c r="AK20" s="167"/>
      <c r="AL20" s="167"/>
      <c r="AM20" s="80"/>
      <c r="AN20" s="4"/>
      <c r="AO20" s="78"/>
      <c r="AP20" s="85"/>
      <c r="AQ20" s="193" t="s">
        <v>63</v>
      </c>
      <c r="AR20" s="193"/>
      <c r="AS20" s="193"/>
      <c r="AT20" s="193"/>
      <c r="AU20" s="193"/>
      <c r="AV20" s="193"/>
      <c r="AW20" s="193"/>
      <c r="AX20" s="194" t="str">
        <f>IFERROR(VLOOKUP(B7,【参考】数式用!AF5:AG37,2,0),"")</f>
        <v/>
      </c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</row>
    <row r="21" spans="2:80" ht="28.5" customHeight="1">
      <c r="B21" s="81"/>
      <c r="C21" s="81"/>
      <c r="D21" s="81"/>
      <c r="E21" s="81"/>
      <c r="F21" s="81"/>
      <c r="G21" s="81"/>
      <c r="H21" s="81"/>
      <c r="I21" s="248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82"/>
      <c r="AE21" s="82"/>
      <c r="AF21" s="80"/>
      <c r="AG21" s="80"/>
      <c r="AH21" s="80"/>
      <c r="AI21" s="80"/>
      <c r="AJ21" s="80"/>
      <c r="AK21" s="80"/>
      <c r="AL21" s="80"/>
      <c r="AM21" s="80"/>
      <c r="AN21" s="4"/>
      <c r="AO21" s="78"/>
      <c r="AQ21" s="193"/>
      <c r="AR21" s="193"/>
      <c r="AS21" s="193"/>
      <c r="AT21" s="193"/>
      <c r="AU21" s="193"/>
      <c r="AV21" s="193"/>
      <c r="AW21" s="193"/>
      <c r="AX21" s="194"/>
      <c r="AY21" s="194"/>
      <c r="AZ21" s="194"/>
      <c r="BA21" s="194"/>
      <c r="BB21" s="194"/>
      <c r="BC21" s="194"/>
      <c r="BD21" s="194"/>
      <c r="BE21" s="194"/>
      <c r="BF21" s="194"/>
      <c r="BG21" s="194"/>
      <c r="BH21" s="194"/>
      <c r="BI21" s="194"/>
      <c r="BJ21" s="194"/>
      <c r="BK21" s="194"/>
      <c r="BL21" s="194"/>
      <c r="BM21" s="194"/>
      <c r="BN21" s="194"/>
      <c r="BO21" s="194"/>
      <c r="BP21" s="194"/>
      <c r="BQ21" s="194"/>
      <c r="BR21" s="194"/>
      <c r="BS21" s="194"/>
      <c r="BT21" s="194"/>
      <c r="BU21" s="194"/>
      <c r="BV21" s="194"/>
      <c r="BW21" s="194"/>
      <c r="BX21" s="194"/>
      <c r="BY21" s="194"/>
      <c r="BZ21" s="194"/>
      <c r="CA21" s="194"/>
    </row>
    <row r="22" spans="2:80" ht="15.75" customHeight="1" thickBot="1">
      <c r="B22" s="68" t="s">
        <v>60</v>
      </c>
      <c r="C22" s="53"/>
      <c r="D22" s="53"/>
      <c r="E22" s="20"/>
      <c r="F22" s="20"/>
      <c r="G22" s="20"/>
      <c r="H22" s="20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49"/>
      <c r="W22" s="49"/>
      <c r="X22" s="49"/>
      <c r="Y22" s="49"/>
      <c r="Z22" s="49"/>
      <c r="AA22" s="49"/>
      <c r="AB22" s="49"/>
      <c r="AC22" s="49"/>
      <c r="AE22" s="4"/>
      <c r="AF22" s="71"/>
      <c r="AG22" s="71"/>
      <c r="AH22" s="71"/>
      <c r="AI22" s="71"/>
      <c r="AJ22" s="71"/>
      <c r="AK22" s="71"/>
      <c r="AL22" s="71"/>
      <c r="AM22" s="71"/>
      <c r="AN22" s="4"/>
      <c r="AO22" s="78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</row>
    <row r="23" spans="2:80" ht="24.75" customHeight="1">
      <c r="B23" s="223" t="str">
        <f>IFERROR(IF(VLOOKUP(B28,【参考】数式用2!E6:L23,7,FALSE)="","",VLOOKUP(B28,【参考】数式用2!E6:L23,7,FALSE)),"")</f>
        <v/>
      </c>
      <c r="C23" s="224"/>
      <c r="D23" s="224"/>
      <c r="E23" s="224"/>
      <c r="F23" s="224"/>
      <c r="G23" s="224"/>
      <c r="H23" s="225"/>
      <c r="I23" s="256" t="str">
        <f>IFERROR(VLOOKUP(B28,【参考】数式用2!E6:L23,8,FALSE),"")</f>
        <v/>
      </c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7"/>
      <c r="AD23" s="191" t="s">
        <v>69</v>
      </c>
      <c r="AE23" s="192"/>
      <c r="AF23" s="166" t="str">
        <f>IF(U7="ベア加算","",IF(OR(B23="新加算Ⅰ",B23="新加算Ⅱ",B23="新加算Ⅲ",B23="新加算Ⅳ"),"○",""))</f>
        <v/>
      </c>
      <c r="AG23" s="166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66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66" t="str">
        <f>IF(OR(B23="新加算Ⅰ",B23="新加算Ⅱ",B23="新加算Ⅲ",B23="新加算Ⅴ(１)",B23="新加算Ⅴ(３)",B23="新加算Ⅴ(８)"),"○","")</f>
        <v/>
      </c>
      <c r="AJ23" s="166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66" t="str">
        <f>IF(OR(B23="新加算Ⅰ",B23="新加算Ⅴ(１)",B23="新加算Ⅴ(２)",B23="新加算Ⅴ(５)",B23="新加算Ⅴ(７)",B23="新加算Ⅴ(10)"),"○","")</f>
        <v/>
      </c>
      <c r="AL23" s="166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80"/>
      <c r="AN23" s="4"/>
      <c r="AO23" s="78"/>
      <c r="AQ23" s="193" t="s">
        <v>51</v>
      </c>
      <c r="AR23" s="193"/>
      <c r="AS23" s="193"/>
      <c r="AT23" s="193"/>
      <c r="AU23" s="193"/>
      <c r="AV23" s="193"/>
      <c r="AW23" s="193"/>
      <c r="AX23" s="194" t="s">
        <v>194</v>
      </c>
      <c r="AY23" s="194"/>
      <c r="AZ23" s="194"/>
      <c r="BA23" s="194"/>
      <c r="BB23" s="194"/>
      <c r="BC23" s="194"/>
      <c r="BD23" s="194"/>
      <c r="BE23" s="194"/>
      <c r="BF23" s="194"/>
      <c r="BG23" s="194"/>
      <c r="BH23" s="194"/>
      <c r="BI23" s="194"/>
      <c r="BJ23" s="194"/>
      <c r="BK23" s="194"/>
      <c r="BL23" s="194"/>
      <c r="BM23" s="194"/>
      <c r="BN23" s="194"/>
      <c r="BO23" s="194"/>
      <c r="BP23" s="194"/>
      <c r="BQ23" s="194"/>
      <c r="BR23" s="194"/>
      <c r="BS23" s="194"/>
      <c r="BT23" s="194"/>
      <c r="BU23" s="194"/>
      <c r="BV23" s="194"/>
      <c r="BW23" s="194"/>
      <c r="BX23" s="194"/>
      <c r="BY23" s="194"/>
      <c r="BZ23" s="194"/>
      <c r="CA23" s="194"/>
    </row>
    <row r="24" spans="2:80" ht="24.75" customHeight="1" thickBot="1">
      <c r="B24" s="198" t="str">
        <f>IFERROR(VLOOKUP(B7,【参考】数式用!$A$5:$AB$27,MATCH(B23,【参考】数式用!$B$4:$AB$4,0)+1,FALSE),"")</f>
        <v/>
      </c>
      <c r="C24" s="199"/>
      <c r="D24" s="199"/>
      <c r="E24" s="199"/>
      <c r="F24" s="199"/>
      <c r="G24" s="199"/>
      <c r="H24" s="200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9"/>
      <c r="AD24" s="191"/>
      <c r="AE24" s="192"/>
      <c r="AF24" s="167"/>
      <c r="AG24" s="167"/>
      <c r="AH24" s="167"/>
      <c r="AI24" s="167"/>
      <c r="AJ24" s="167"/>
      <c r="AK24" s="167"/>
      <c r="AL24" s="167"/>
      <c r="AM24" s="80"/>
      <c r="AN24" s="4"/>
      <c r="AO24" s="78"/>
      <c r="AQ24" s="193"/>
      <c r="AR24" s="193"/>
      <c r="AS24" s="193"/>
      <c r="AT24" s="193"/>
      <c r="AU24" s="193"/>
      <c r="AV24" s="193"/>
      <c r="AW24" s="193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N24" s="194"/>
      <c r="BO24" s="194"/>
      <c r="BP24" s="194"/>
      <c r="BQ24" s="194"/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</row>
    <row r="25" spans="2:80" s="20" customFormat="1" ht="27" customHeight="1">
      <c r="B25" s="50"/>
      <c r="C25" s="50"/>
      <c r="D25" s="50"/>
      <c r="E25" s="50"/>
      <c r="F25" s="50"/>
      <c r="G25" s="51"/>
      <c r="H25" s="51"/>
      <c r="I25" s="248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E25" s="4"/>
      <c r="AF25" s="64"/>
      <c r="AG25" s="64"/>
      <c r="AH25" s="64"/>
      <c r="AI25" s="64"/>
      <c r="AJ25" s="64"/>
      <c r="AK25" s="64"/>
      <c r="AL25" s="64"/>
      <c r="AM25" s="64"/>
      <c r="AN25" s="4"/>
      <c r="AO25" s="78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2"/>
    </row>
    <row r="26" spans="2:80" s="20" customFormat="1" ht="20.25" customHeight="1"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</row>
    <row r="27" spans="2:80" s="49" customFormat="1" ht="9" customHeight="1"/>
    <row r="28" spans="2:80" s="49" customFormat="1" ht="15" customHeight="1">
      <c r="B28" s="232" t="str">
        <f>K7&amp;P7&amp;U7</f>
        <v/>
      </c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4"/>
    </row>
    <row r="29" spans="2:80" s="49" customFormat="1" ht="15" customHeight="1"/>
    <row r="30" spans="2:80" s="49" customFormat="1" ht="15" customHeight="1"/>
    <row r="31" spans="2:80" s="49" customFormat="1" ht="9" customHeight="1"/>
    <row r="32" spans="2:80" s="49" customFormat="1" ht="15" customHeight="1"/>
    <row r="33" spans="1:79" s="49" customFormat="1" ht="15" customHeight="1"/>
    <row r="34" spans="1:79" s="49" customFormat="1" ht="15" customHeight="1"/>
    <row r="35" spans="1:79" s="49" customFormat="1" ht="9" customHeight="1"/>
    <row r="36" spans="1:79" s="49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49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49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49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49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49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49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49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49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49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>
      <selection activeCell="X28" sqref="X28"/>
    </sheetView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31" t="s">
        <v>68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</row>
    <row r="2" spans="2:90" ht="18" customHeight="1"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Q2" s="72" t="s">
        <v>67</v>
      </c>
      <c r="AR2" s="50"/>
      <c r="AS2" s="50"/>
      <c r="AT2" s="50"/>
      <c r="AU2" s="50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S2" s="20"/>
      <c r="BT2" s="4"/>
      <c r="BU2" s="64"/>
      <c r="BV2" s="64"/>
      <c r="BW2" s="64"/>
      <c r="BX2" s="64"/>
      <c r="BY2" s="64"/>
      <c r="BZ2" s="64"/>
      <c r="CA2" s="64"/>
    </row>
    <row r="3" spans="2:90" ht="18" customHeight="1"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O3" s="78"/>
      <c r="AQ3" s="210" t="s">
        <v>113</v>
      </c>
      <c r="AR3" s="211"/>
      <c r="AS3" s="211"/>
      <c r="AT3" s="211"/>
      <c r="AU3" s="211"/>
      <c r="AV3" s="211"/>
      <c r="AW3" s="212"/>
      <c r="AX3" s="201" t="s">
        <v>112</v>
      </c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3"/>
    </row>
    <row r="4" spans="2:90" s="3" customFormat="1" ht="19.5" customHeight="1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79"/>
      <c r="AP4" s="14"/>
      <c r="AQ4" s="216"/>
      <c r="AR4" s="217"/>
      <c r="AS4" s="217"/>
      <c r="AT4" s="217"/>
      <c r="AU4" s="217"/>
      <c r="AV4" s="217"/>
      <c r="AW4" s="218"/>
      <c r="AX4" s="207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9"/>
      <c r="CB4" s="2"/>
    </row>
    <row r="5" spans="2:90" ht="15.75" customHeight="1">
      <c r="B5" s="72" t="s">
        <v>26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8" t="s">
        <v>57</v>
      </c>
      <c r="AG5" s="188"/>
      <c r="AH5" s="188"/>
      <c r="AI5" s="188"/>
      <c r="AJ5" s="188"/>
      <c r="AK5" s="188"/>
      <c r="AL5" s="188"/>
      <c r="AM5" s="67"/>
      <c r="AO5" s="78"/>
      <c r="AQ5" s="49"/>
      <c r="AR5" s="49"/>
      <c r="AS5" s="49"/>
      <c r="AT5" s="49"/>
      <c r="AU5" s="49"/>
      <c r="AV5" s="49"/>
      <c r="AW5" s="49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8" t="s">
        <v>0</v>
      </c>
      <c r="C6" s="238"/>
      <c r="D6" s="238"/>
      <c r="E6" s="238"/>
      <c r="F6" s="238"/>
      <c r="G6" s="238"/>
      <c r="H6" s="238"/>
      <c r="I6" s="238"/>
      <c r="J6" s="238"/>
      <c r="K6" s="235" t="s">
        <v>58</v>
      </c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7"/>
      <c r="AF6" s="222" t="str">
        <f>"月額賃金改善Ⅱ"</f>
        <v>月額賃金改善Ⅱ</v>
      </c>
      <c r="AG6" s="222" t="s">
        <v>44</v>
      </c>
      <c r="AH6" s="222" t="s">
        <v>45</v>
      </c>
      <c r="AI6" s="222" t="s">
        <v>46</v>
      </c>
      <c r="AJ6" s="222" t="s">
        <v>47</v>
      </c>
      <c r="AK6" s="222" t="s">
        <v>48</v>
      </c>
      <c r="AL6" s="222" t="s">
        <v>52</v>
      </c>
      <c r="AM6" s="80"/>
      <c r="AO6" s="78"/>
      <c r="AQ6" s="210" t="s">
        <v>64</v>
      </c>
      <c r="AR6" s="211"/>
      <c r="AS6" s="211"/>
      <c r="AT6" s="211"/>
      <c r="AU6" s="211"/>
      <c r="AV6" s="211"/>
      <c r="AW6" s="212"/>
      <c r="AX6" s="201" t="s">
        <v>193</v>
      </c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3"/>
      <c r="CB6" s="1"/>
    </row>
    <row r="7" spans="2:90" ht="18.75" customHeight="1">
      <c r="B7" s="239" t="s">
        <v>132</v>
      </c>
      <c r="C7" s="240"/>
      <c r="D7" s="240"/>
      <c r="E7" s="240"/>
      <c r="F7" s="240"/>
      <c r="G7" s="240"/>
      <c r="H7" s="240"/>
      <c r="I7" s="240"/>
      <c r="J7" s="241"/>
      <c r="K7" s="168" t="s">
        <v>17</v>
      </c>
      <c r="L7" s="168"/>
      <c r="M7" s="168"/>
      <c r="N7" s="168"/>
      <c r="O7" s="169"/>
      <c r="P7" s="172" t="s">
        <v>2</v>
      </c>
      <c r="Q7" s="173"/>
      <c r="R7" s="173"/>
      <c r="S7" s="173"/>
      <c r="T7" s="174"/>
      <c r="U7" s="178" t="s">
        <v>3</v>
      </c>
      <c r="V7" s="179"/>
      <c r="W7" s="179"/>
      <c r="X7" s="179"/>
      <c r="Y7" s="180"/>
      <c r="Z7" s="184" t="s">
        <v>43</v>
      </c>
      <c r="AA7" s="185"/>
      <c r="AB7" s="185"/>
      <c r="AC7" s="186"/>
      <c r="AF7" s="222"/>
      <c r="AG7" s="222"/>
      <c r="AH7" s="222"/>
      <c r="AI7" s="222"/>
      <c r="AJ7" s="222"/>
      <c r="AK7" s="222"/>
      <c r="AL7" s="222"/>
      <c r="AM7" s="80"/>
      <c r="AO7" s="78"/>
      <c r="AQ7" s="213"/>
      <c r="AR7" s="214"/>
      <c r="AS7" s="214"/>
      <c r="AT7" s="214"/>
      <c r="AU7" s="214"/>
      <c r="AV7" s="214"/>
      <c r="AW7" s="215"/>
      <c r="AX7" s="204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5"/>
      <c r="BV7" s="205"/>
      <c r="BW7" s="205"/>
      <c r="BX7" s="205"/>
      <c r="BY7" s="205"/>
      <c r="BZ7" s="205"/>
      <c r="CA7" s="206"/>
    </row>
    <row r="8" spans="2:90" ht="13.5" customHeight="1">
      <c r="B8" s="242"/>
      <c r="C8" s="243"/>
      <c r="D8" s="243"/>
      <c r="E8" s="243"/>
      <c r="F8" s="243"/>
      <c r="G8" s="243"/>
      <c r="H8" s="243"/>
      <c r="I8" s="243"/>
      <c r="J8" s="244"/>
      <c r="K8" s="170"/>
      <c r="L8" s="170"/>
      <c r="M8" s="170"/>
      <c r="N8" s="170"/>
      <c r="O8" s="171"/>
      <c r="P8" s="175"/>
      <c r="Q8" s="176"/>
      <c r="R8" s="176"/>
      <c r="S8" s="176"/>
      <c r="T8" s="177"/>
      <c r="U8" s="181"/>
      <c r="V8" s="182"/>
      <c r="W8" s="182"/>
      <c r="X8" s="182"/>
      <c r="Y8" s="183"/>
      <c r="Z8" s="187"/>
      <c r="AA8" s="188"/>
      <c r="AB8" s="188"/>
      <c r="AC8" s="189"/>
      <c r="AF8" s="222"/>
      <c r="AG8" s="222"/>
      <c r="AH8" s="222"/>
      <c r="AI8" s="222"/>
      <c r="AJ8" s="222"/>
      <c r="AK8" s="222"/>
      <c r="AL8" s="222"/>
      <c r="AM8" s="80"/>
      <c r="AO8" s="78"/>
      <c r="AQ8" s="216"/>
      <c r="AR8" s="217"/>
      <c r="AS8" s="217"/>
      <c r="AT8" s="217"/>
      <c r="AU8" s="217"/>
      <c r="AV8" s="217"/>
      <c r="AW8" s="218"/>
      <c r="AX8" s="207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9"/>
    </row>
    <row r="9" spans="2:90" ht="16.5" customHeight="1" thickBot="1">
      <c r="B9" s="245"/>
      <c r="C9" s="246"/>
      <c r="D9" s="246"/>
      <c r="E9" s="246"/>
      <c r="F9" s="246"/>
      <c r="G9" s="246"/>
      <c r="H9" s="246"/>
      <c r="I9" s="246"/>
      <c r="J9" s="247"/>
      <c r="K9" s="226">
        <f>IFERROR(VLOOKUP(B7,【参考】数式用!$A$5:$J$37,MATCH(K7,【参考】数式用!$B$4:$J$4,0)+1,0),"")</f>
        <v>3.2000000000000001E-2</v>
      </c>
      <c r="L9" s="227"/>
      <c r="M9" s="227"/>
      <c r="N9" s="227"/>
      <c r="O9" s="228"/>
      <c r="P9" s="226">
        <f>IFERROR(VLOOKUP(B7,【参考】数式用!$A$5:$J$37,MATCH(P7,【参考】数式用!$B$4:$J$4,0)+1,0),"")</f>
        <v>1.2999999999999999E-2</v>
      </c>
      <c r="Q9" s="227"/>
      <c r="R9" s="227"/>
      <c r="S9" s="227"/>
      <c r="T9" s="228"/>
      <c r="U9" s="229">
        <f>IFERROR(VLOOKUP(B7,【参考】数式用!$A$5:$J$37,MATCH(U7,【参考】数式用!$B$4:$J$4,0)+1,0),"")</f>
        <v>0</v>
      </c>
      <c r="V9" s="227"/>
      <c r="W9" s="227"/>
      <c r="X9" s="227"/>
      <c r="Y9" s="228"/>
      <c r="Z9" s="219">
        <f>SUM(K9,P9,U9)</f>
        <v>4.4999999999999998E-2</v>
      </c>
      <c r="AA9" s="220"/>
      <c r="AB9" s="220"/>
      <c r="AC9" s="221"/>
      <c r="AF9" s="222"/>
      <c r="AG9" s="222"/>
      <c r="AH9" s="222"/>
      <c r="AI9" s="222"/>
      <c r="AJ9" s="222"/>
      <c r="AK9" s="222"/>
      <c r="AL9" s="222"/>
      <c r="AM9" s="80"/>
      <c r="AO9" s="78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22"/>
      <c r="AG10" s="222"/>
      <c r="AH10" s="222"/>
      <c r="AI10" s="222"/>
      <c r="AJ10" s="222"/>
      <c r="AK10" s="222"/>
      <c r="AL10" s="222"/>
      <c r="AM10" s="80"/>
      <c r="AO10" s="78"/>
      <c r="AQ10" s="210" t="s">
        <v>65</v>
      </c>
      <c r="AR10" s="211"/>
      <c r="AS10" s="211"/>
      <c r="AT10" s="211"/>
      <c r="AU10" s="211"/>
      <c r="AV10" s="211"/>
      <c r="AW10" s="212"/>
      <c r="AX10" s="201" t="s">
        <v>192</v>
      </c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2"/>
      <c r="BX10" s="202"/>
      <c r="BY10" s="202"/>
      <c r="BZ10" s="202"/>
      <c r="CA10" s="203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72" t="s">
        <v>49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22"/>
      <c r="AG11" s="222"/>
      <c r="AH11" s="222"/>
      <c r="AI11" s="222"/>
      <c r="AJ11" s="222"/>
      <c r="AK11" s="222"/>
      <c r="AL11" s="222"/>
      <c r="AM11" s="80"/>
      <c r="AO11" s="78"/>
      <c r="AQ11" s="216"/>
      <c r="AR11" s="217"/>
      <c r="AS11" s="217"/>
      <c r="AT11" s="217"/>
      <c r="AU11" s="217"/>
      <c r="AV11" s="217"/>
      <c r="AW11" s="218"/>
      <c r="AX11" s="207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208"/>
      <c r="BR11" s="208"/>
      <c r="BS11" s="208"/>
      <c r="BT11" s="208"/>
      <c r="BU11" s="208"/>
      <c r="BV11" s="208"/>
      <c r="BW11" s="208"/>
      <c r="BX11" s="208"/>
      <c r="BY11" s="208"/>
      <c r="BZ11" s="208"/>
      <c r="CA11" s="209"/>
      <c r="CB11" s="7"/>
    </row>
    <row r="12" spans="2:90" ht="15" customHeight="1" thickBot="1">
      <c r="B12" s="70" t="s">
        <v>59</v>
      </c>
      <c r="C12" s="1"/>
      <c r="D12" s="1"/>
      <c r="E12" s="1"/>
      <c r="F12" s="1"/>
      <c r="G12" s="1"/>
      <c r="AE12" s="4"/>
      <c r="AF12" s="222"/>
      <c r="AG12" s="222"/>
      <c r="AH12" s="222"/>
      <c r="AI12" s="222"/>
      <c r="AJ12" s="222"/>
      <c r="AK12" s="222"/>
      <c r="AL12" s="222"/>
      <c r="AM12" s="80"/>
      <c r="AN12" s="4"/>
      <c r="AO12" s="78"/>
    </row>
    <row r="13" spans="2:90" ht="24.75" customHeight="1">
      <c r="B13" s="195" t="str">
        <f>IFERROR(IF(VLOOKUP(B28,【参考】数式用2!E6:L23,3,FALSE)="","",VLOOKUP(B28,【参考】数式用2!E6:L23,3,FALSE)),"")</f>
        <v>新加算Ⅱ</v>
      </c>
      <c r="C13" s="196"/>
      <c r="D13" s="196"/>
      <c r="E13" s="196"/>
      <c r="F13" s="196"/>
      <c r="G13" s="196"/>
      <c r="H13" s="197"/>
      <c r="I13" s="256" t="str">
        <f>IFERROR(VLOOKUP(B28,【参考】数式用2!E6:L23,4,FALSE),"")</f>
        <v>キャリアパス要件Ⅲを「R6年度中の対応の誓約」で満たし、４月から旧処遇加算Ⅰを算定可。加えて、交付金取得のため４月からベア加算を算定することで、６月以降、新加算Ⅱに移行可能。</v>
      </c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7"/>
      <c r="AD13" s="191" t="s">
        <v>69</v>
      </c>
      <c r="AE13" s="192"/>
      <c r="AF13" s="166" t="str">
        <f>IF(U7="ベア加算","",IF(OR(B13="新加算Ⅰ",B13="新加算Ⅱ",B13="新加算Ⅲ",B13="新加算Ⅳ"),"○",""))</f>
        <v>○</v>
      </c>
      <c r="AG13" s="166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66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66" t="str">
        <f>IF(OR(B13="新加算Ⅰ",B13="新加算Ⅱ",B13="新加算Ⅲ",B13="新加算Ⅴ(１)",B13="新加算Ⅴ(３)",B13="新加算Ⅴ(８)"),"○","")</f>
        <v>○</v>
      </c>
      <c r="AJ13" s="166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66" t="str">
        <f>IF(OR(B13="新加算Ⅰ",B13="新加算Ⅴ(１)",B13="新加算Ⅴ(２)",B13="新加算Ⅴ(５)",B13="新加算Ⅴ(７)",B13="新加算Ⅴ(10)"),"○","")</f>
        <v/>
      </c>
      <c r="AL13" s="166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80"/>
      <c r="AN13" s="4"/>
      <c r="AO13" s="78"/>
      <c r="AQ13" s="193" t="s">
        <v>66</v>
      </c>
      <c r="AR13" s="193"/>
      <c r="AS13" s="193"/>
      <c r="AT13" s="193"/>
      <c r="AU13" s="193"/>
      <c r="AV13" s="193"/>
      <c r="AW13" s="193"/>
      <c r="AX13" s="194" t="s">
        <v>191</v>
      </c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/>
      <c r="BV13" s="194"/>
      <c r="BW13" s="194"/>
      <c r="BX13" s="194"/>
      <c r="BY13" s="194"/>
      <c r="BZ13" s="194"/>
      <c r="CA13" s="194"/>
    </row>
    <row r="14" spans="2:90" ht="24.75" customHeight="1" thickBot="1">
      <c r="B14" s="198">
        <f>IFERROR(VLOOKUP(B7,【参考】数式用!$A$5:$AB$27,MATCH(B13,【参考】数式用!$B$4:$AB$4,0)+1,FALSE),"")</f>
        <v>7.9999999999999988E-2</v>
      </c>
      <c r="C14" s="199"/>
      <c r="D14" s="199"/>
      <c r="E14" s="199"/>
      <c r="F14" s="199"/>
      <c r="G14" s="199"/>
      <c r="H14" s="200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9"/>
      <c r="AD14" s="191"/>
      <c r="AE14" s="192"/>
      <c r="AF14" s="167"/>
      <c r="AG14" s="167"/>
      <c r="AH14" s="167"/>
      <c r="AI14" s="167"/>
      <c r="AJ14" s="167"/>
      <c r="AK14" s="167"/>
      <c r="AL14" s="167"/>
      <c r="AM14" s="80"/>
      <c r="AN14" s="4"/>
      <c r="AO14" s="78"/>
      <c r="AQ14" s="193"/>
      <c r="AR14" s="193"/>
      <c r="AS14" s="193"/>
      <c r="AT14" s="193"/>
      <c r="AU14" s="193"/>
      <c r="AV14" s="193"/>
      <c r="AW14" s="193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</row>
    <row r="15" spans="2:90" ht="15" customHeight="1">
      <c r="C15" s="84"/>
      <c r="D15" s="84"/>
      <c r="E15" s="84"/>
      <c r="F15" s="84"/>
      <c r="G15" s="84"/>
      <c r="H15" s="84"/>
      <c r="I15" s="248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82"/>
      <c r="AE15" s="82"/>
      <c r="AF15" s="80"/>
      <c r="AG15" s="80"/>
      <c r="AH15" s="80"/>
      <c r="AI15" s="80"/>
      <c r="AJ15" s="80"/>
      <c r="AK15" s="80"/>
      <c r="AL15" s="80"/>
      <c r="AM15" s="80"/>
      <c r="AN15" s="4"/>
      <c r="AO15" s="78"/>
      <c r="AQ15" s="86"/>
      <c r="AR15" s="86"/>
      <c r="AS15" s="86"/>
      <c r="AT15" s="86"/>
      <c r="AU15" s="86"/>
      <c r="AV15" s="86"/>
      <c r="AW15" s="86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</row>
    <row r="16" spans="2:90" ht="14.25" customHeight="1">
      <c r="C16" s="84"/>
      <c r="D16" s="84"/>
      <c r="E16" s="84"/>
      <c r="F16" s="84"/>
      <c r="G16" s="84"/>
      <c r="H16" s="84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82"/>
      <c r="AE16" s="82"/>
      <c r="AF16" s="80"/>
      <c r="AG16" s="80"/>
      <c r="AH16" s="80"/>
      <c r="AI16" s="80"/>
      <c r="AJ16" s="80"/>
      <c r="AK16" s="80"/>
      <c r="AL16" s="80"/>
      <c r="AM16" s="80"/>
      <c r="AN16" s="4"/>
      <c r="AO16" s="78"/>
      <c r="AQ16" s="193" t="s">
        <v>62</v>
      </c>
      <c r="AR16" s="193"/>
      <c r="AS16" s="193"/>
      <c r="AT16" s="193"/>
      <c r="AU16" s="193"/>
      <c r="AV16" s="193"/>
      <c r="AW16" s="193"/>
      <c r="AX16" s="230" t="s">
        <v>56</v>
      </c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0"/>
      <c r="BP16" s="230"/>
      <c r="BQ16" s="230"/>
      <c r="BR16" s="230"/>
      <c r="BS16" s="230"/>
      <c r="BT16" s="230"/>
      <c r="BU16" s="230"/>
      <c r="BV16" s="230"/>
      <c r="BW16" s="230"/>
      <c r="BX16" s="230"/>
      <c r="BY16" s="230"/>
      <c r="BZ16" s="230"/>
      <c r="CA16" s="230"/>
    </row>
    <row r="17" spans="2:80" ht="15" customHeight="1" thickBot="1">
      <c r="B17" s="69" t="s">
        <v>61</v>
      </c>
      <c r="C17" s="52"/>
      <c r="D17" s="52"/>
      <c r="E17" s="20"/>
      <c r="F17" s="20"/>
      <c r="G17" s="20"/>
      <c r="H17" s="20"/>
      <c r="I17" s="65"/>
      <c r="J17" s="65"/>
      <c r="K17" s="65"/>
      <c r="L17" s="65"/>
      <c r="M17" s="66"/>
      <c r="N17" s="66"/>
      <c r="O17" s="66"/>
      <c r="P17" s="66"/>
      <c r="Q17" s="66"/>
      <c r="R17" s="66"/>
      <c r="S17" s="66"/>
      <c r="T17" s="65"/>
      <c r="U17" s="65"/>
      <c r="V17" s="49"/>
      <c r="W17" s="49"/>
      <c r="X17" s="66"/>
      <c r="Y17" s="66"/>
      <c r="Z17" s="66"/>
      <c r="AA17" s="66"/>
      <c r="AB17" s="66"/>
      <c r="AC17" s="66"/>
      <c r="AE17" s="4"/>
      <c r="AF17" s="71"/>
      <c r="AG17" s="71"/>
      <c r="AH17" s="71"/>
      <c r="AI17" s="71"/>
      <c r="AJ17" s="71"/>
      <c r="AK17" s="71"/>
      <c r="AL17" s="71"/>
      <c r="AM17" s="71"/>
      <c r="AN17" s="4"/>
      <c r="AO17" s="78"/>
      <c r="AQ17" s="193"/>
      <c r="AR17" s="193"/>
      <c r="AS17" s="193"/>
      <c r="AT17" s="193"/>
      <c r="AU17" s="193"/>
      <c r="AV17" s="193"/>
      <c r="AW17" s="193"/>
      <c r="AX17" s="230"/>
      <c r="AY17" s="230"/>
      <c r="AZ17" s="230"/>
      <c r="BA17" s="230"/>
      <c r="BB17" s="230"/>
      <c r="BC17" s="230"/>
      <c r="BD17" s="230"/>
      <c r="BE17" s="230"/>
      <c r="BF17" s="230"/>
      <c r="BG17" s="230"/>
      <c r="BH17" s="230"/>
      <c r="BI17" s="230"/>
      <c r="BJ17" s="230"/>
      <c r="BK17" s="230"/>
      <c r="BL17" s="230"/>
      <c r="BM17" s="230"/>
      <c r="BN17" s="230"/>
      <c r="BO17" s="230"/>
      <c r="BP17" s="230"/>
      <c r="BQ17" s="230"/>
      <c r="BR17" s="230"/>
      <c r="BS17" s="230"/>
      <c r="BT17" s="230"/>
      <c r="BU17" s="230"/>
      <c r="BV17" s="230"/>
      <c r="BW17" s="230"/>
      <c r="BX17" s="230"/>
      <c r="BY17" s="230"/>
      <c r="BZ17" s="230"/>
      <c r="CA17" s="230"/>
    </row>
    <row r="18" spans="2:80" ht="24.75" customHeight="1">
      <c r="B18" s="223" t="str">
        <f>IFERROR(IF(VLOOKUP(B28,【参考】数式用2!E6:L23,5,FALSE)="","",VLOOKUP(B28,【参考】数式用2!E6:L23,5,FALSE)),"")</f>
        <v>新加算Ⅴ(３)</v>
      </c>
      <c r="C18" s="224"/>
      <c r="D18" s="224"/>
      <c r="E18" s="224"/>
      <c r="F18" s="224"/>
      <c r="G18" s="224"/>
      <c r="H18" s="225"/>
      <c r="I18" s="256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7"/>
      <c r="AD18" s="191" t="s">
        <v>69</v>
      </c>
      <c r="AE18" s="192"/>
      <c r="AF18" s="166" t="str">
        <f>IF(U7="ベア加算","",IF(OR(B18="新加算Ⅰ",B18="新加算Ⅱ",B18="新加算Ⅲ",B18="新加算Ⅳ"),"○",""))</f>
        <v/>
      </c>
      <c r="AG18" s="166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66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66" t="str">
        <f>IF(OR(B18="新加算Ⅰ",B18="新加算Ⅱ",B18="新加算Ⅲ",B18="新加算Ⅴ(１)",B18="新加算Ⅴ(３)",B18="新加算Ⅴ(８)"),"○","")</f>
        <v>○</v>
      </c>
      <c r="AJ18" s="166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66" t="str">
        <f>IF(OR(B18="新加算Ⅰ",B18="新加算Ⅴ(１)",B18="新加算Ⅴ(２)",B18="新加算Ⅴ(５)",B18="新加算Ⅴ(７)",B18="新加算Ⅴ(10)"),"○","")</f>
        <v/>
      </c>
      <c r="AL18" s="166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80"/>
      <c r="AN18" s="4"/>
      <c r="AO18" s="78"/>
      <c r="AQ18" s="193"/>
      <c r="AR18" s="193"/>
      <c r="AS18" s="193"/>
      <c r="AT18" s="193"/>
      <c r="AU18" s="193"/>
      <c r="AV18" s="193"/>
      <c r="AW18" s="193"/>
      <c r="AX18" s="230"/>
      <c r="AY18" s="230"/>
      <c r="AZ18" s="230"/>
      <c r="BA18" s="230"/>
      <c r="BB18" s="230"/>
      <c r="BC18" s="230"/>
      <c r="BD18" s="230"/>
      <c r="BE18" s="230"/>
      <c r="BF18" s="230"/>
      <c r="BG18" s="230"/>
      <c r="BH18" s="230"/>
      <c r="BI18" s="230"/>
      <c r="BJ18" s="230"/>
      <c r="BK18" s="230"/>
      <c r="BL18" s="230"/>
      <c r="BM18" s="230"/>
      <c r="BN18" s="230"/>
      <c r="BO18" s="230"/>
      <c r="BP18" s="230"/>
      <c r="BQ18" s="230"/>
      <c r="BR18" s="230"/>
      <c r="BS18" s="230"/>
      <c r="BT18" s="230"/>
      <c r="BU18" s="230"/>
      <c r="BV18" s="230"/>
      <c r="BW18" s="230"/>
      <c r="BX18" s="230"/>
      <c r="BY18" s="230"/>
      <c r="BZ18" s="230"/>
      <c r="CA18" s="230"/>
    </row>
    <row r="19" spans="2:80" ht="17.25" customHeight="1">
      <c r="B19" s="250">
        <f>IFERROR(VLOOKUP(B7,【参考】数式用!$A$5:$AB$27,MATCH(B18,【参考】数式用!$B$4:$AB$4,0)+1,FALSE),"")</f>
        <v>6.8999999999999992E-2</v>
      </c>
      <c r="C19" s="251"/>
      <c r="D19" s="251"/>
      <c r="E19" s="251"/>
      <c r="F19" s="251"/>
      <c r="G19" s="251"/>
      <c r="H19" s="252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60"/>
      <c r="AD19" s="191"/>
      <c r="AE19" s="192"/>
      <c r="AF19" s="190"/>
      <c r="AG19" s="190"/>
      <c r="AH19" s="190"/>
      <c r="AI19" s="190"/>
      <c r="AJ19" s="190"/>
      <c r="AK19" s="190"/>
      <c r="AL19" s="190"/>
      <c r="AM19" s="80"/>
      <c r="AN19" s="4"/>
      <c r="AO19" s="78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</row>
    <row r="20" spans="2:80" ht="9.75" customHeight="1" thickBot="1">
      <c r="B20" s="253"/>
      <c r="C20" s="254"/>
      <c r="D20" s="254"/>
      <c r="E20" s="254"/>
      <c r="F20" s="254"/>
      <c r="G20" s="254"/>
      <c r="H20" s="255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9"/>
      <c r="AD20" s="191"/>
      <c r="AE20" s="192"/>
      <c r="AF20" s="167"/>
      <c r="AG20" s="167"/>
      <c r="AH20" s="167"/>
      <c r="AI20" s="167"/>
      <c r="AJ20" s="167"/>
      <c r="AK20" s="167"/>
      <c r="AL20" s="167"/>
      <c r="AM20" s="80"/>
      <c r="AN20" s="4"/>
      <c r="AO20" s="78"/>
      <c r="AP20" s="85"/>
      <c r="AQ20" s="193" t="s">
        <v>63</v>
      </c>
      <c r="AR20" s="193"/>
      <c r="AS20" s="193"/>
      <c r="AT20" s="193"/>
      <c r="AU20" s="193"/>
      <c r="AV20" s="193"/>
      <c r="AW20" s="193"/>
      <c r="AX20" s="194" t="str">
        <f>IFERROR(VLOOKUP(B7,【参考】数式用!AF5:AG37,2,0),"")</f>
        <v>　福祉専門職員配置等加算を算定する。</v>
      </c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</row>
    <row r="21" spans="2:80" ht="28.5" customHeight="1">
      <c r="B21" s="81"/>
      <c r="C21" s="81"/>
      <c r="D21" s="81"/>
      <c r="E21" s="81"/>
      <c r="F21" s="81"/>
      <c r="G21" s="81"/>
      <c r="H21" s="81"/>
      <c r="I21" s="248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82"/>
      <c r="AE21" s="82"/>
      <c r="AF21" s="80"/>
      <c r="AG21" s="80"/>
      <c r="AH21" s="80"/>
      <c r="AI21" s="80"/>
      <c r="AJ21" s="80"/>
      <c r="AK21" s="80"/>
      <c r="AL21" s="80"/>
      <c r="AM21" s="80"/>
      <c r="AN21" s="4"/>
      <c r="AO21" s="78"/>
      <c r="AQ21" s="193"/>
      <c r="AR21" s="193"/>
      <c r="AS21" s="193"/>
      <c r="AT21" s="193"/>
      <c r="AU21" s="193"/>
      <c r="AV21" s="193"/>
      <c r="AW21" s="193"/>
      <c r="AX21" s="194"/>
      <c r="AY21" s="194"/>
      <c r="AZ21" s="194"/>
      <c r="BA21" s="194"/>
      <c r="BB21" s="194"/>
      <c r="BC21" s="194"/>
      <c r="BD21" s="194"/>
      <c r="BE21" s="194"/>
      <c r="BF21" s="194"/>
      <c r="BG21" s="194"/>
      <c r="BH21" s="194"/>
      <c r="BI21" s="194"/>
      <c r="BJ21" s="194"/>
      <c r="BK21" s="194"/>
      <c r="BL21" s="194"/>
      <c r="BM21" s="194"/>
      <c r="BN21" s="194"/>
      <c r="BO21" s="194"/>
      <c r="BP21" s="194"/>
      <c r="BQ21" s="194"/>
      <c r="BR21" s="194"/>
      <c r="BS21" s="194"/>
      <c r="BT21" s="194"/>
      <c r="BU21" s="194"/>
      <c r="BV21" s="194"/>
      <c r="BW21" s="194"/>
      <c r="BX21" s="194"/>
      <c r="BY21" s="194"/>
      <c r="BZ21" s="194"/>
      <c r="CA21" s="194"/>
    </row>
    <row r="22" spans="2:80" ht="15.75" customHeight="1" thickBot="1">
      <c r="B22" s="68" t="s">
        <v>60</v>
      </c>
      <c r="C22" s="53"/>
      <c r="D22" s="53"/>
      <c r="E22" s="20"/>
      <c r="F22" s="20"/>
      <c r="G22" s="20"/>
      <c r="H22" s="20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49"/>
      <c r="W22" s="49"/>
      <c r="X22" s="49"/>
      <c r="Y22" s="49"/>
      <c r="Z22" s="49"/>
      <c r="AA22" s="49"/>
      <c r="AB22" s="49"/>
      <c r="AC22" s="49"/>
      <c r="AE22" s="4"/>
      <c r="AF22" s="71"/>
      <c r="AG22" s="71"/>
      <c r="AH22" s="71"/>
      <c r="AI22" s="71"/>
      <c r="AJ22" s="71"/>
      <c r="AK22" s="71"/>
      <c r="AL22" s="71"/>
      <c r="AM22" s="71"/>
      <c r="AN22" s="4"/>
      <c r="AO22" s="78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</row>
    <row r="23" spans="2:80" ht="24.75" customHeight="1">
      <c r="B23" s="223" t="str">
        <f>IFERROR(IF(VLOOKUP(B28,【参考】数式用2!E6:L23,7,FALSE)="","",VLOOKUP(B28,【参考】数式用2!E6:L23,7,FALSE)),"")</f>
        <v>新加算Ⅴ(６)</v>
      </c>
      <c r="C23" s="224"/>
      <c r="D23" s="224"/>
      <c r="E23" s="224"/>
      <c r="F23" s="224"/>
      <c r="G23" s="224"/>
      <c r="H23" s="225"/>
      <c r="I23" s="256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7"/>
      <c r="AD23" s="191" t="s">
        <v>69</v>
      </c>
      <c r="AE23" s="192"/>
      <c r="AF23" s="166" t="str">
        <f>IF(U7="ベア加算","",IF(OR(B23="新加算Ⅰ",B23="新加算Ⅱ",B23="新加算Ⅲ",B23="新加算Ⅳ"),"○",""))</f>
        <v/>
      </c>
      <c r="AG23" s="166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66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66" t="str">
        <f>IF(OR(B23="新加算Ⅰ",B23="新加算Ⅱ",B23="新加算Ⅲ",B23="新加算Ⅴ(１)",B23="新加算Ⅴ(３)",B23="新加算Ⅴ(８)"),"○","")</f>
        <v/>
      </c>
      <c r="AJ23" s="166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66" t="str">
        <f>IF(OR(B23="新加算Ⅰ",B23="新加算Ⅴ(１)",B23="新加算Ⅴ(２)",B23="新加算Ⅴ(５)",B23="新加算Ⅴ(７)",B23="新加算Ⅴ(10)"),"○","")</f>
        <v/>
      </c>
      <c r="AL23" s="166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80"/>
      <c r="AN23" s="4"/>
      <c r="AO23" s="78"/>
      <c r="AQ23" s="193" t="s">
        <v>51</v>
      </c>
      <c r="AR23" s="193"/>
      <c r="AS23" s="193"/>
      <c r="AT23" s="193"/>
      <c r="AU23" s="193"/>
      <c r="AV23" s="193"/>
      <c r="AW23" s="193"/>
      <c r="AX23" s="194" t="s">
        <v>195</v>
      </c>
      <c r="AY23" s="194"/>
      <c r="AZ23" s="194"/>
      <c r="BA23" s="194"/>
      <c r="BB23" s="194"/>
      <c r="BC23" s="194"/>
      <c r="BD23" s="194"/>
      <c r="BE23" s="194"/>
      <c r="BF23" s="194"/>
      <c r="BG23" s="194"/>
      <c r="BH23" s="194"/>
      <c r="BI23" s="194"/>
      <c r="BJ23" s="194"/>
      <c r="BK23" s="194"/>
      <c r="BL23" s="194"/>
      <c r="BM23" s="194"/>
      <c r="BN23" s="194"/>
      <c r="BO23" s="194"/>
      <c r="BP23" s="194"/>
      <c r="BQ23" s="194"/>
      <c r="BR23" s="194"/>
      <c r="BS23" s="194"/>
      <c r="BT23" s="194"/>
      <c r="BU23" s="194"/>
      <c r="BV23" s="194"/>
      <c r="BW23" s="194"/>
      <c r="BX23" s="194"/>
      <c r="BY23" s="194"/>
      <c r="BZ23" s="194"/>
      <c r="CA23" s="194"/>
    </row>
    <row r="24" spans="2:80" ht="24.75" customHeight="1" thickBot="1">
      <c r="B24" s="198">
        <f>IFERROR(VLOOKUP(B7,【参考】数式用!$A$5:$AB$27,MATCH(B23,【参考】数式用!$B$4:$AB$4,0)+1,FALSE),"")</f>
        <v>5.6999999999999995E-2</v>
      </c>
      <c r="C24" s="199"/>
      <c r="D24" s="199"/>
      <c r="E24" s="199"/>
      <c r="F24" s="199"/>
      <c r="G24" s="199"/>
      <c r="H24" s="200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9"/>
      <c r="AD24" s="191"/>
      <c r="AE24" s="192"/>
      <c r="AF24" s="167"/>
      <c r="AG24" s="167"/>
      <c r="AH24" s="167"/>
      <c r="AI24" s="167"/>
      <c r="AJ24" s="167"/>
      <c r="AK24" s="167"/>
      <c r="AL24" s="167"/>
      <c r="AM24" s="80"/>
      <c r="AN24" s="4"/>
      <c r="AO24" s="78"/>
      <c r="AQ24" s="193"/>
      <c r="AR24" s="193"/>
      <c r="AS24" s="193"/>
      <c r="AT24" s="193"/>
      <c r="AU24" s="193"/>
      <c r="AV24" s="193"/>
      <c r="AW24" s="193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N24" s="194"/>
      <c r="BO24" s="194"/>
      <c r="BP24" s="194"/>
      <c r="BQ24" s="194"/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</row>
    <row r="25" spans="2:80" s="20" customFormat="1" ht="27" customHeight="1">
      <c r="B25" s="50"/>
      <c r="C25" s="50"/>
      <c r="D25" s="50"/>
      <c r="E25" s="50"/>
      <c r="F25" s="50"/>
      <c r="G25" s="51"/>
      <c r="H25" s="51"/>
      <c r="I25" s="248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E25" s="4"/>
      <c r="AF25" s="64"/>
      <c r="AG25" s="64"/>
      <c r="AH25" s="64"/>
      <c r="AI25" s="64"/>
      <c r="AJ25" s="64"/>
      <c r="AK25" s="64"/>
      <c r="AL25" s="64"/>
      <c r="AM25" s="64"/>
      <c r="AN25" s="4"/>
      <c r="AO25" s="78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2"/>
    </row>
    <row r="26" spans="2:80" s="20" customFormat="1" ht="20.25" customHeight="1"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</row>
    <row r="27" spans="2:80" s="49" customFormat="1" ht="9" customHeight="1"/>
    <row r="28" spans="2:80" s="49" customFormat="1" ht="15" customHeight="1">
      <c r="B28" s="232" t="str">
        <f>K7&amp;P7&amp;U7</f>
        <v>処遇加算Ⅱ特定加算Ⅱベア加算なし</v>
      </c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4"/>
    </row>
    <row r="29" spans="2:80" s="49" customFormat="1" ht="15" customHeight="1"/>
    <row r="30" spans="2:80" s="49" customFormat="1" ht="15" customHeight="1"/>
    <row r="31" spans="2:80" s="49" customFormat="1" ht="9" customHeight="1"/>
    <row r="32" spans="2:80" s="49" customFormat="1" ht="15" customHeight="1"/>
    <row r="33" spans="1:79" s="49" customFormat="1" ht="15" customHeight="1"/>
    <row r="34" spans="1:79" s="49" customFormat="1" ht="15" customHeight="1"/>
    <row r="35" spans="1:79" s="49" customFormat="1" ht="9" customHeight="1"/>
    <row r="36" spans="1:79" s="49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49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49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49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49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49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49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49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49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49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AQ10:AW11"/>
    <mergeCell ref="AJ6:AJ12"/>
    <mergeCell ref="AK6:AK12"/>
    <mergeCell ref="AL6:AL12"/>
    <mergeCell ref="AQ6:AW8"/>
    <mergeCell ref="Z7:AC8"/>
    <mergeCell ref="K9:O9"/>
    <mergeCell ref="P9:T9"/>
    <mergeCell ref="U9:Y9"/>
    <mergeCell ref="Z9:AC9"/>
    <mergeCell ref="AX10:CA11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B7" sqref="B7:J9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6</v>
      </c>
      <c r="B1" s="10"/>
      <c r="C1" s="10"/>
      <c r="D1" s="10"/>
      <c r="E1" s="10"/>
      <c r="AD1" s="12"/>
    </row>
    <row r="2" spans="1:39" ht="18.75" customHeight="1" thickBot="1">
      <c r="A2" s="261" t="s">
        <v>8</v>
      </c>
      <c r="B2" s="263" t="s">
        <v>114</v>
      </c>
      <c r="C2" s="264"/>
      <c r="D2" s="264"/>
      <c r="E2" s="265"/>
      <c r="F2" s="266" t="s">
        <v>115</v>
      </c>
      <c r="G2" s="267"/>
      <c r="H2" s="267"/>
      <c r="I2" s="261" t="s">
        <v>116</v>
      </c>
      <c r="J2" s="268"/>
      <c r="K2" s="271" t="s">
        <v>117</v>
      </c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3"/>
      <c r="AC2" s="299" t="s">
        <v>118</v>
      </c>
      <c r="AD2" s="12"/>
      <c r="AF2" s="293" t="s">
        <v>25</v>
      </c>
      <c r="AG2" s="296" t="s">
        <v>12</v>
      </c>
      <c r="AJ2" s="281" t="s">
        <v>110</v>
      </c>
      <c r="AK2" s="284" t="s">
        <v>111</v>
      </c>
      <c r="AL2" s="285"/>
      <c r="AM2" s="286"/>
    </row>
    <row r="3" spans="1:39" ht="26.25" customHeight="1" thickBot="1">
      <c r="A3" s="262"/>
      <c r="B3" s="274" t="s">
        <v>14</v>
      </c>
      <c r="C3" s="275"/>
      <c r="D3" s="275"/>
      <c r="E3" s="276"/>
      <c r="F3" s="277" t="s">
        <v>15</v>
      </c>
      <c r="G3" s="277"/>
      <c r="H3" s="277"/>
      <c r="I3" s="269"/>
      <c r="J3" s="270"/>
      <c r="K3" s="278" t="s">
        <v>16</v>
      </c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80"/>
      <c r="AC3" s="300"/>
      <c r="AD3" s="12"/>
      <c r="AF3" s="294"/>
      <c r="AG3" s="297"/>
      <c r="AJ3" s="282"/>
      <c r="AK3" s="287"/>
      <c r="AL3" s="288"/>
      <c r="AM3" s="289"/>
    </row>
    <row r="4" spans="1:39" ht="19.5" customHeight="1" thickBot="1">
      <c r="A4" s="262"/>
      <c r="B4" s="98" t="s">
        <v>1</v>
      </c>
      <c r="C4" s="99" t="s">
        <v>17</v>
      </c>
      <c r="D4" s="99" t="s">
        <v>18</v>
      </c>
      <c r="E4" s="100" t="s">
        <v>19</v>
      </c>
      <c r="F4" s="101" t="s">
        <v>20</v>
      </c>
      <c r="G4" s="102" t="s">
        <v>2</v>
      </c>
      <c r="H4" s="102" t="s">
        <v>4</v>
      </c>
      <c r="I4" s="103" t="s">
        <v>5</v>
      </c>
      <c r="J4" s="104" t="s">
        <v>3</v>
      </c>
      <c r="K4" s="105" t="s">
        <v>21</v>
      </c>
      <c r="L4" s="106" t="s">
        <v>22</v>
      </c>
      <c r="M4" s="106" t="s">
        <v>23</v>
      </c>
      <c r="N4" s="106" t="s">
        <v>24</v>
      </c>
      <c r="O4" s="106" t="s">
        <v>119</v>
      </c>
      <c r="P4" s="106" t="s">
        <v>27</v>
      </c>
      <c r="Q4" s="106" t="s">
        <v>28</v>
      </c>
      <c r="R4" s="106" t="s">
        <v>29</v>
      </c>
      <c r="S4" s="106" t="s">
        <v>30</v>
      </c>
      <c r="T4" s="106" t="s">
        <v>31</v>
      </c>
      <c r="U4" s="106" t="s">
        <v>32</v>
      </c>
      <c r="V4" s="106" t="s">
        <v>33</v>
      </c>
      <c r="W4" s="106" t="s">
        <v>120</v>
      </c>
      <c r="X4" s="106" t="s">
        <v>121</v>
      </c>
      <c r="Y4" s="106" t="s">
        <v>122</v>
      </c>
      <c r="Z4" s="106" t="s">
        <v>123</v>
      </c>
      <c r="AA4" s="106" t="s">
        <v>124</v>
      </c>
      <c r="AB4" s="107" t="s">
        <v>125</v>
      </c>
      <c r="AC4" s="301"/>
      <c r="AD4" s="12"/>
      <c r="AF4" s="295"/>
      <c r="AG4" s="298"/>
      <c r="AJ4" s="283"/>
      <c r="AK4" s="290"/>
      <c r="AL4" s="291"/>
      <c r="AM4" s="292"/>
    </row>
    <row r="5" spans="1:39">
      <c r="A5" s="108" t="s">
        <v>126</v>
      </c>
      <c r="B5" s="109">
        <v>0.27400000000000002</v>
      </c>
      <c r="C5" s="110">
        <v>0.2</v>
      </c>
      <c r="D5" s="110">
        <v>0.111</v>
      </c>
      <c r="E5" s="111">
        <v>0</v>
      </c>
      <c r="F5" s="112">
        <v>7.0000000000000007E-2</v>
      </c>
      <c r="G5" s="110">
        <v>5.5E-2</v>
      </c>
      <c r="H5" s="113">
        <v>0</v>
      </c>
      <c r="I5" s="109">
        <v>4.4999999999999998E-2</v>
      </c>
      <c r="J5" s="111">
        <v>0</v>
      </c>
      <c r="K5" s="114">
        <v>0.41700000000000004</v>
      </c>
      <c r="L5" s="115">
        <v>0.40200000000000002</v>
      </c>
      <c r="M5" s="115">
        <v>0.34700000000000003</v>
      </c>
      <c r="N5" s="115">
        <v>0.27300000000000002</v>
      </c>
      <c r="O5" s="115">
        <v>0.37200000000000005</v>
      </c>
      <c r="P5" s="115">
        <v>0.34300000000000003</v>
      </c>
      <c r="Q5" s="115">
        <v>0.35700000000000004</v>
      </c>
      <c r="R5" s="115">
        <v>0.32800000000000001</v>
      </c>
      <c r="S5" s="115">
        <v>0.29800000000000004</v>
      </c>
      <c r="T5" s="115">
        <v>0.28300000000000003</v>
      </c>
      <c r="U5" s="115">
        <v>0.254</v>
      </c>
      <c r="V5" s="115">
        <v>0.30200000000000005</v>
      </c>
      <c r="W5" s="115">
        <v>0.23900000000000002</v>
      </c>
      <c r="X5" s="115">
        <v>0.20899999999999999</v>
      </c>
      <c r="Y5" s="115">
        <v>0.22800000000000001</v>
      </c>
      <c r="Z5" s="115">
        <v>0.19400000000000001</v>
      </c>
      <c r="AA5" s="115">
        <v>0.184</v>
      </c>
      <c r="AB5" s="116">
        <v>0.13900000000000001</v>
      </c>
      <c r="AC5" s="117">
        <v>2.8000000000000001E-2</v>
      </c>
      <c r="AD5" s="12"/>
      <c r="AF5" s="158" t="s">
        <v>126</v>
      </c>
      <c r="AG5" s="159" t="s">
        <v>160</v>
      </c>
      <c r="AJ5" s="94" t="s">
        <v>76</v>
      </c>
      <c r="AK5" s="92" t="s">
        <v>1</v>
      </c>
      <c r="AL5" s="76" t="s">
        <v>20</v>
      </c>
      <c r="AM5" s="93" t="s">
        <v>5</v>
      </c>
    </row>
    <row r="6" spans="1:39">
      <c r="A6" s="108" t="s">
        <v>127</v>
      </c>
      <c r="B6" s="109">
        <v>0.2</v>
      </c>
      <c r="C6" s="110">
        <v>0.14599999999999999</v>
      </c>
      <c r="D6" s="110">
        <v>8.1000000000000003E-2</v>
      </c>
      <c r="E6" s="111">
        <v>0</v>
      </c>
      <c r="F6" s="112">
        <v>7.0000000000000007E-2</v>
      </c>
      <c r="G6" s="110">
        <v>5.5E-2</v>
      </c>
      <c r="H6" s="113">
        <v>0</v>
      </c>
      <c r="I6" s="109">
        <v>4.4999999999999998E-2</v>
      </c>
      <c r="J6" s="111">
        <v>0</v>
      </c>
      <c r="K6" s="114">
        <v>0.34300000000000003</v>
      </c>
      <c r="L6" s="115">
        <v>0.32800000000000001</v>
      </c>
      <c r="M6" s="115">
        <v>0.27300000000000002</v>
      </c>
      <c r="N6" s="115">
        <v>0.219</v>
      </c>
      <c r="O6" s="115">
        <v>0.29800000000000004</v>
      </c>
      <c r="P6" s="115">
        <v>0.28900000000000003</v>
      </c>
      <c r="Q6" s="115">
        <v>0.28300000000000003</v>
      </c>
      <c r="R6" s="115">
        <v>0.27400000000000002</v>
      </c>
      <c r="S6" s="115">
        <v>0.24399999999999999</v>
      </c>
      <c r="T6" s="115">
        <v>0.22899999999999998</v>
      </c>
      <c r="U6" s="115">
        <v>0.224</v>
      </c>
      <c r="V6" s="115">
        <v>0.22800000000000001</v>
      </c>
      <c r="W6" s="115">
        <v>0.20899999999999999</v>
      </c>
      <c r="X6" s="115">
        <v>0.17900000000000002</v>
      </c>
      <c r="Y6" s="115">
        <v>0.17399999999999999</v>
      </c>
      <c r="Z6" s="115">
        <v>0.16400000000000001</v>
      </c>
      <c r="AA6" s="115">
        <v>0.154</v>
      </c>
      <c r="AB6" s="116">
        <v>0.109</v>
      </c>
      <c r="AC6" s="117">
        <v>2.8000000000000001E-2</v>
      </c>
      <c r="AD6" s="12"/>
      <c r="AF6" s="158" t="s">
        <v>127</v>
      </c>
      <c r="AG6" s="159" t="s">
        <v>160</v>
      </c>
      <c r="AJ6" s="95" t="s">
        <v>108</v>
      </c>
      <c r="AK6" s="87" t="s">
        <v>1</v>
      </c>
      <c r="AL6" s="75" t="s">
        <v>20</v>
      </c>
      <c r="AM6" s="88" t="s">
        <v>3</v>
      </c>
    </row>
    <row r="7" spans="1:39">
      <c r="A7" s="108" t="s">
        <v>128</v>
      </c>
      <c r="B7" s="109">
        <v>0.27400000000000002</v>
      </c>
      <c r="C7" s="110">
        <v>0.2</v>
      </c>
      <c r="D7" s="110">
        <v>0.111</v>
      </c>
      <c r="E7" s="111">
        <v>0</v>
      </c>
      <c r="F7" s="112">
        <v>7.0000000000000007E-2</v>
      </c>
      <c r="G7" s="110">
        <v>5.5E-2</v>
      </c>
      <c r="H7" s="113">
        <v>0</v>
      </c>
      <c r="I7" s="109">
        <v>4.4999999999999998E-2</v>
      </c>
      <c r="J7" s="111">
        <v>0</v>
      </c>
      <c r="K7" s="114">
        <v>0.41700000000000004</v>
      </c>
      <c r="L7" s="115">
        <v>0.40200000000000002</v>
      </c>
      <c r="M7" s="115">
        <v>0.34700000000000003</v>
      </c>
      <c r="N7" s="115">
        <v>0.27300000000000002</v>
      </c>
      <c r="O7" s="115">
        <v>0.37200000000000005</v>
      </c>
      <c r="P7" s="115">
        <v>0.34300000000000003</v>
      </c>
      <c r="Q7" s="115">
        <v>0.35700000000000004</v>
      </c>
      <c r="R7" s="115">
        <v>0.32800000000000001</v>
      </c>
      <c r="S7" s="115">
        <v>0.29800000000000004</v>
      </c>
      <c r="T7" s="115">
        <v>0.28300000000000003</v>
      </c>
      <c r="U7" s="115">
        <v>0.254</v>
      </c>
      <c r="V7" s="115">
        <v>0.30200000000000005</v>
      </c>
      <c r="W7" s="115">
        <v>0.23900000000000002</v>
      </c>
      <c r="X7" s="115">
        <v>0.20899999999999999</v>
      </c>
      <c r="Y7" s="115">
        <v>0.22800000000000001</v>
      </c>
      <c r="Z7" s="115">
        <v>0.19400000000000001</v>
      </c>
      <c r="AA7" s="115">
        <v>0.184</v>
      </c>
      <c r="AB7" s="116">
        <v>0.13900000000000001</v>
      </c>
      <c r="AC7" s="117">
        <v>2.8000000000000001E-2</v>
      </c>
      <c r="AD7" s="12"/>
      <c r="AF7" s="158" t="s">
        <v>161</v>
      </c>
      <c r="AG7" s="159" t="s">
        <v>160</v>
      </c>
      <c r="AJ7" s="96" t="s">
        <v>79</v>
      </c>
      <c r="AK7" s="87" t="s">
        <v>17</v>
      </c>
      <c r="AL7" s="75" t="s">
        <v>20</v>
      </c>
      <c r="AM7" s="88" t="s">
        <v>5</v>
      </c>
    </row>
    <row r="8" spans="1:39">
      <c r="A8" s="108" t="s">
        <v>129</v>
      </c>
      <c r="B8" s="109">
        <v>0.23899999999999999</v>
      </c>
      <c r="C8" s="110">
        <v>0.17499999999999999</v>
      </c>
      <c r="D8" s="110">
        <v>9.7000000000000003E-2</v>
      </c>
      <c r="E8" s="111">
        <v>0</v>
      </c>
      <c r="F8" s="112">
        <v>7.0000000000000007E-2</v>
      </c>
      <c r="G8" s="110">
        <v>5.5E-2</v>
      </c>
      <c r="H8" s="113">
        <v>0</v>
      </c>
      <c r="I8" s="109">
        <v>4.4999999999999998E-2</v>
      </c>
      <c r="J8" s="111">
        <v>0</v>
      </c>
      <c r="K8" s="114">
        <v>0.38200000000000001</v>
      </c>
      <c r="L8" s="115">
        <v>0.36699999999999999</v>
      </c>
      <c r="M8" s="115">
        <v>0.312</v>
      </c>
      <c r="N8" s="115">
        <v>0.24799999999999997</v>
      </c>
      <c r="O8" s="115">
        <v>0.33700000000000002</v>
      </c>
      <c r="P8" s="115">
        <v>0.318</v>
      </c>
      <c r="Q8" s="115">
        <v>0.32200000000000001</v>
      </c>
      <c r="R8" s="115">
        <v>0.30299999999999999</v>
      </c>
      <c r="S8" s="115">
        <v>0.27300000000000002</v>
      </c>
      <c r="T8" s="115">
        <v>0.25800000000000001</v>
      </c>
      <c r="U8" s="115">
        <v>0.24000000000000002</v>
      </c>
      <c r="V8" s="115">
        <v>0.26700000000000002</v>
      </c>
      <c r="W8" s="115">
        <v>0.22500000000000001</v>
      </c>
      <c r="X8" s="115">
        <v>0.19500000000000001</v>
      </c>
      <c r="Y8" s="115">
        <v>0.20299999999999999</v>
      </c>
      <c r="Z8" s="115">
        <v>0.18</v>
      </c>
      <c r="AA8" s="115">
        <v>0.17</v>
      </c>
      <c r="AB8" s="116">
        <v>0.125</v>
      </c>
      <c r="AC8" s="117">
        <v>2.8000000000000001E-2</v>
      </c>
      <c r="AD8" s="12"/>
      <c r="AF8" s="158" t="s">
        <v>162</v>
      </c>
      <c r="AG8" s="159" t="s">
        <v>160</v>
      </c>
      <c r="AJ8" s="96" t="s">
        <v>81</v>
      </c>
      <c r="AK8" s="87" t="s">
        <v>17</v>
      </c>
      <c r="AL8" s="75" t="s">
        <v>20</v>
      </c>
      <c r="AM8" s="88" t="s">
        <v>3</v>
      </c>
    </row>
    <row r="9" spans="1:39">
      <c r="A9" s="108" t="s">
        <v>130</v>
      </c>
      <c r="B9" s="109">
        <v>8.8999999999999996E-2</v>
      </c>
      <c r="C9" s="110">
        <v>6.5000000000000002E-2</v>
      </c>
      <c r="D9" s="110">
        <v>3.5999999999999997E-2</v>
      </c>
      <c r="E9" s="111">
        <v>0</v>
      </c>
      <c r="F9" s="112">
        <v>6.0999999999999999E-2</v>
      </c>
      <c r="G9" s="118" t="s">
        <v>131</v>
      </c>
      <c r="H9" s="113">
        <v>0</v>
      </c>
      <c r="I9" s="109">
        <v>4.4999999999999998E-2</v>
      </c>
      <c r="J9" s="111">
        <v>0</v>
      </c>
      <c r="K9" s="114">
        <v>0.223</v>
      </c>
      <c r="L9" s="118" t="s">
        <v>131</v>
      </c>
      <c r="M9" s="115">
        <v>0.16200000000000001</v>
      </c>
      <c r="N9" s="115">
        <v>0.13800000000000001</v>
      </c>
      <c r="O9" s="115">
        <v>0.17799999999999999</v>
      </c>
      <c r="P9" s="115">
        <v>0.19899999999999998</v>
      </c>
      <c r="Q9" s="118" t="s">
        <v>131</v>
      </c>
      <c r="R9" s="118" t="s">
        <v>131</v>
      </c>
      <c r="S9" s="115">
        <v>0.154</v>
      </c>
      <c r="T9" s="118" t="s">
        <v>131</v>
      </c>
      <c r="U9" s="115">
        <v>0.17</v>
      </c>
      <c r="V9" s="115">
        <v>0.11699999999999999</v>
      </c>
      <c r="W9" s="118" t="s">
        <v>131</v>
      </c>
      <c r="X9" s="115">
        <v>0.125</v>
      </c>
      <c r="Y9" s="115">
        <v>9.2999999999999999E-2</v>
      </c>
      <c r="Z9" s="118" t="s">
        <v>131</v>
      </c>
      <c r="AA9" s="115">
        <v>0.10899999999999999</v>
      </c>
      <c r="AB9" s="116">
        <v>6.4000000000000001E-2</v>
      </c>
      <c r="AC9" s="117">
        <v>2.8000000000000001E-2</v>
      </c>
      <c r="AD9" s="12"/>
      <c r="AF9" s="158" t="s">
        <v>163</v>
      </c>
      <c r="AG9" s="159" t="s">
        <v>190</v>
      </c>
      <c r="AJ9" s="96" t="s">
        <v>83</v>
      </c>
      <c r="AK9" s="87" t="s">
        <v>18</v>
      </c>
      <c r="AL9" s="75" t="s">
        <v>20</v>
      </c>
      <c r="AM9" s="88" t="s">
        <v>5</v>
      </c>
    </row>
    <row r="10" spans="1:39">
      <c r="A10" s="108" t="s">
        <v>132</v>
      </c>
      <c r="B10" s="109">
        <v>4.3999999999999997E-2</v>
      </c>
      <c r="C10" s="110">
        <v>3.2000000000000001E-2</v>
      </c>
      <c r="D10" s="110">
        <v>1.7999999999999999E-2</v>
      </c>
      <c r="E10" s="111">
        <v>0</v>
      </c>
      <c r="F10" s="112">
        <v>1.4E-2</v>
      </c>
      <c r="G10" s="110">
        <v>1.2999999999999999E-2</v>
      </c>
      <c r="H10" s="113">
        <v>0</v>
      </c>
      <c r="I10" s="109">
        <v>1.0999999999999999E-2</v>
      </c>
      <c r="J10" s="111">
        <v>0</v>
      </c>
      <c r="K10" s="114">
        <v>8.0999999999999989E-2</v>
      </c>
      <c r="L10" s="115">
        <v>7.9999999999999988E-2</v>
      </c>
      <c r="M10" s="115">
        <v>6.699999999999999E-2</v>
      </c>
      <c r="N10" s="115">
        <v>5.4999999999999993E-2</v>
      </c>
      <c r="O10" s="115">
        <v>6.9999999999999993E-2</v>
      </c>
      <c r="P10" s="115">
        <v>6.8999999999999992E-2</v>
      </c>
      <c r="Q10" s="115">
        <v>6.8999999999999992E-2</v>
      </c>
      <c r="R10" s="115">
        <v>6.7999999999999991E-2</v>
      </c>
      <c r="S10" s="115">
        <v>5.7999999999999996E-2</v>
      </c>
      <c r="T10" s="115">
        <v>5.6999999999999995E-2</v>
      </c>
      <c r="U10" s="115">
        <v>5.4999999999999993E-2</v>
      </c>
      <c r="V10" s="115">
        <v>5.5999999999999994E-2</v>
      </c>
      <c r="W10" s="115">
        <v>5.3999999999999992E-2</v>
      </c>
      <c r="X10" s="115">
        <v>4.3999999999999997E-2</v>
      </c>
      <c r="Y10" s="115">
        <v>4.3999999999999997E-2</v>
      </c>
      <c r="Z10" s="115">
        <v>4.2999999999999997E-2</v>
      </c>
      <c r="AA10" s="115">
        <v>4.0999999999999995E-2</v>
      </c>
      <c r="AB10" s="116">
        <v>0.03</v>
      </c>
      <c r="AC10" s="117">
        <v>1.2E-2</v>
      </c>
      <c r="AD10" s="12"/>
      <c r="AF10" s="158" t="s">
        <v>164</v>
      </c>
      <c r="AG10" s="159" t="s">
        <v>165</v>
      </c>
      <c r="AJ10" s="96" t="s">
        <v>85</v>
      </c>
      <c r="AK10" s="87" t="s">
        <v>18</v>
      </c>
      <c r="AL10" s="75" t="s">
        <v>20</v>
      </c>
      <c r="AM10" s="88" t="s">
        <v>3</v>
      </c>
    </row>
    <row r="11" spans="1:39">
      <c r="A11" s="108" t="s">
        <v>133</v>
      </c>
      <c r="B11" s="109">
        <v>8.5999999999999993E-2</v>
      </c>
      <c r="C11" s="110">
        <v>6.3E-2</v>
      </c>
      <c r="D11" s="110">
        <v>3.5000000000000003E-2</v>
      </c>
      <c r="E11" s="111">
        <v>0</v>
      </c>
      <c r="F11" s="112">
        <v>2.1000000000000001E-2</v>
      </c>
      <c r="G11" s="118" t="s">
        <v>131</v>
      </c>
      <c r="H11" s="113">
        <v>0</v>
      </c>
      <c r="I11" s="109">
        <v>2.8000000000000001E-2</v>
      </c>
      <c r="J11" s="111">
        <v>0</v>
      </c>
      <c r="K11" s="114">
        <v>0.159</v>
      </c>
      <c r="L11" s="118" t="s">
        <v>131</v>
      </c>
      <c r="M11" s="115">
        <v>0.13799999999999998</v>
      </c>
      <c r="N11" s="115">
        <v>0.11499999999999999</v>
      </c>
      <c r="O11" s="115">
        <v>0.13100000000000001</v>
      </c>
      <c r="P11" s="115">
        <v>0.13600000000000001</v>
      </c>
      <c r="Q11" s="118" t="s">
        <v>131</v>
      </c>
      <c r="R11" s="118" t="s">
        <v>131</v>
      </c>
      <c r="S11" s="115">
        <v>0.10800000000000001</v>
      </c>
      <c r="T11" s="118" t="s">
        <v>131</v>
      </c>
      <c r="U11" s="115">
        <v>0.10800000000000001</v>
      </c>
      <c r="V11" s="115">
        <v>0.10999999999999999</v>
      </c>
      <c r="W11" s="118" t="s">
        <v>131</v>
      </c>
      <c r="X11" s="115">
        <v>8.0000000000000016E-2</v>
      </c>
      <c r="Y11" s="115">
        <v>8.6999999999999994E-2</v>
      </c>
      <c r="Z11" s="118" t="s">
        <v>131</v>
      </c>
      <c r="AA11" s="115">
        <v>8.6999999999999994E-2</v>
      </c>
      <c r="AB11" s="116">
        <v>5.9000000000000004E-2</v>
      </c>
      <c r="AC11" s="117">
        <v>2.4E-2</v>
      </c>
      <c r="AD11" s="12"/>
      <c r="AF11" s="158" t="s">
        <v>166</v>
      </c>
      <c r="AG11" s="159" t="s">
        <v>190</v>
      </c>
      <c r="AJ11" s="95" t="s">
        <v>71</v>
      </c>
      <c r="AK11" s="87" t="s">
        <v>1</v>
      </c>
      <c r="AL11" s="75" t="s">
        <v>2</v>
      </c>
      <c r="AM11" s="88" t="s">
        <v>5</v>
      </c>
    </row>
    <row r="12" spans="1:39">
      <c r="A12" s="108" t="s">
        <v>134</v>
      </c>
      <c r="B12" s="109">
        <v>8.5999999999999993E-2</v>
      </c>
      <c r="C12" s="110">
        <v>6.3E-2</v>
      </c>
      <c r="D12" s="110">
        <v>3.5000000000000003E-2</v>
      </c>
      <c r="E12" s="111">
        <v>0</v>
      </c>
      <c r="F12" s="112">
        <v>2.1000000000000001E-2</v>
      </c>
      <c r="G12" s="118" t="s">
        <v>131</v>
      </c>
      <c r="H12" s="113">
        <v>0</v>
      </c>
      <c r="I12" s="109">
        <v>2.8000000000000001E-2</v>
      </c>
      <c r="J12" s="111">
        <v>0</v>
      </c>
      <c r="K12" s="114">
        <v>0.159</v>
      </c>
      <c r="L12" s="118" t="s">
        <v>131</v>
      </c>
      <c r="M12" s="115">
        <v>0.13799999999999998</v>
      </c>
      <c r="N12" s="115">
        <v>0.11499999999999999</v>
      </c>
      <c r="O12" s="115">
        <v>0.13100000000000001</v>
      </c>
      <c r="P12" s="115">
        <v>0.13600000000000001</v>
      </c>
      <c r="Q12" s="118" t="s">
        <v>131</v>
      </c>
      <c r="R12" s="118" t="s">
        <v>131</v>
      </c>
      <c r="S12" s="115">
        <v>0.10800000000000001</v>
      </c>
      <c r="T12" s="118" t="s">
        <v>131</v>
      </c>
      <c r="U12" s="115">
        <v>0.10800000000000001</v>
      </c>
      <c r="V12" s="115">
        <v>0.10999999999999999</v>
      </c>
      <c r="W12" s="118" t="s">
        <v>131</v>
      </c>
      <c r="X12" s="115">
        <v>8.0000000000000016E-2</v>
      </c>
      <c r="Y12" s="115">
        <v>8.6999999999999994E-2</v>
      </c>
      <c r="Z12" s="118" t="s">
        <v>131</v>
      </c>
      <c r="AA12" s="115">
        <v>8.6999999999999994E-2</v>
      </c>
      <c r="AB12" s="116">
        <v>5.9000000000000004E-2</v>
      </c>
      <c r="AC12" s="117">
        <v>2.4E-2</v>
      </c>
      <c r="AD12" s="12"/>
      <c r="AF12" s="158" t="s">
        <v>134</v>
      </c>
      <c r="AG12" s="159" t="s">
        <v>190</v>
      </c>
      <c r="AJ12" s="95" t="s">
        <v>72</v>
      </c>
      <c r="AK12" s="87" t="s">
        <v>1</v>
      </c>
      <c r="AL12" s="75" t="s">
        <v>2</v>
      </c>
      <c r="AM12" s="88" t="s">
        <v>3</v>
      </c>
    </row>
    <row r="13" spans="1:39">
      <c r="A13" s="108" t="s">
        <v>135</v>
      </c>
      <c r="B13" s="109">
        <v>6.4000000000000001E-2</v>
      </c>
      <c r="C13" s="110">
        <v>4.7E-2</v>
      </c>
      <c r="D13" s="110">
        <v>2.5999999999999999E-2</v>
      </c>
      <c r="E13" s="111">
        <v>0</v>
      </c>
      <c r="F13" s="112">
        <v>2.1000000000000001E-2</v>
      </c>
      <c r="G13" s="110">
        <v>1.9E-2</v>
      </c>
      <c r="H13" s="113">
        <v>0</v>
      </c>
      <c r="I13" s="109">
        <v>2.8000000000000001E-2</v>
      </c>
      <c r="J13" s="111">
        <v>0</v>
      </c>
      <c r="K13" s="114">
        <v>0.13700000000000001</v>
      </c>
      <c r="L13" s="115">
        <v>0.13500000000000001</v>
      </c>
      <c r="M13" s="115">
        <v>0.11599999999999999</v>
      </c>
      <c r="N13" s="115">
        <v>9.9000000000000005E-2</v>
      </c>
      <c r="O13" s="115">
        <v>0.10900000000000001</v>
      </c>
      <c r="P13" s="115">
        <v>0.12</v>
      </c>
      <c r="Q13" s="115">
        <v>0.10700000000000001</v>
      </c>
      <c r="R13" s="115">
        <v>0.11799999999999999</v>
      </c>
      <c r="S13" s="115">
        <v>9.1999999999999998E-2</v>
      </c>
      <c r="T13" s="115">
        <v>0.09</v>
      </c>
      <c r="U13" s="115">
        <v>9.9000000000000005E-2</v>
      </c>
      <c r="V13" s="115">
        <v>8.7999999999999995E-2</v>
      </c>
      <c r="W13" s="115">
        <v>9.7000000000000003E-2</v>
      </c>
      <c r="X13" s="115">
        <v>7.1000000000000008E-2</v>
      </c>
      <c r="Y13" s="115">
        <v>7.1000000000000008E-2</v>
      </c>
      <c r="Z13" s="115">
        <v>6.9000000000000006E-2</v>
      </c>
      <c r="AA13" s="115">
        <v>7.8E-2</v>
      </c>
      <c r="AB13" s="116">
        <v>0.05</v>
      </c>
      <c r="AC13" s="117">
        <v>2.4E-2</v>
      </c>
      <c r="AD13" s="12"/>
      <c r="AF13" s="158" t="s">
        <v>167</v>
      </c>
      <c r="AG13" s="159" t="s">
        <v>165</v>
      </c>
      <c r="AJ13" s="96" t="s">
        <v>89</v>
      </c>
      <c r="AK13" s="87" t="s">
        <v>17</v>
      </c>
      <c r="AL13" s="75" t="s">
        <v>2</v>
      </c>
      <c r="AM13" s="88" t="s">
        <v>5</v>
      </c>
    </row>
    <row r="14" spans="1:39">
      <c r="A14" s="108" t="s">
        <v>136</v>
      </c>
      <c r="B14" s="109">
        <v>6.7000000000000004E-2</v>
      </c>
      <c r="C14" s="110">
        <v>4.9000000000000002E-2</v>
      </c>
      <c r="D14" s="110">
        <v>2.7E-2</v>
      </c>
      <c r="E14" s="111">
        <v>0</v>
      </c>
      <c r="F14" s="112">
        <v>0.04</v>
      </c>
      <c r="G14" s="110">
        <v>3.5999999999999997E-2</v>
      </c>
      <c r="H14" s="113">
        <v>0</v>
      </c>
      <c r="I14" s="109">
        <v>1.7999999999999999E-2</v>
      </c>
      <c r="J14" s="111">
        <v>0</v>
      </c>
      <c r="K14" s="114">
        <v>0.13800000000000001</v>
      </c>
      <c r="L14" s="115">
        <v>0.13400000000000001</v>
      </c>
      <c r="M14" s="115">
        <v>9.8000000000000004E-2</v>
      </c>
      <c r="N14" s="115">
        <v>0.08</v>
      </c>
      <c r="O14" s="115">
        <v>0.12000000000000001</v>
      </c>
      <c r="P14" s="115">
        <v>0.12</v>
      </c>
      <c r="Q14" s="115">
        <v>0.11600000000000001</v>
      </c>
      <c r="R14" s="115">
        <v>0.11599999999999999</v>
      </c>
      <c r="S14" s="115">
        <v>0.10199999999999999</v>
      </c>
      <c r="T14" s="115">
        <v>9.799999999999999E-2</v>
      </c>
      <c r="U14" s="115">
        <v>9.8000000000000004E-2</v>
      </c>
      <c r="V14" s="115">
        <v>0.08</v>
      </c>
      <c r="W14" s="115">
        <v>9.4E-2</v>
      </c>
      <c r="X14" s="115">
        <v>0.08</v>
      </c>
      <c r="Y14" s="115">
        <v>6.2E-2</v>
      </c>
      <c r="Z14" s="115">
        <v>7.5999999999999998E-2</v>
      </c>
      <c r="AA14" s="115">
        <v>5.7999999999999996E-2</v>
      </c>
      <c r="AB14" s="116">
        <v>0.04</v>
      </c>
      <c r="AC14" s="117">
        <v>1.2999999999999999E-2</v>
      </c>
      <c r="AD14" s="12"/>
      <c r="AF14" s="158" t="s">
        <v>168</v>
      </c>
      <c r="AG14" s="159" t="s">
        <v>165</v>
      </c>
      <c r="AJ14" s="96" t="s">
        <v>91</v>
      </c>
      <c r="AK14" s="87" t="s">
        <v>17</v>
      </c>
      <c r="AL14" s="75" t="s">
        <v>2</v>
      </c>
      <c r="AM14" s="88" t="s">
        <v>3</v>
      </c>
    </row>
    <row r="15" spans="1:39">
      <c r="A15" s="108" t="s">
        <v>137</v>
      </c>
      <c r="B15" s="109">
        <v>6.7000000000000004E-2</v>
      </c>
      <c r="C15" s="110">
        <v>4.9000000000000002E-2</v>
      </c>
      <c r="D15" s="110">
        <v>2.7E-2</v>
      </c>
      <c r="E15" s="111">
        <v>0</v>
      </c>
      <c r="F15" s="112">
        <v>0.04</v>
      </c>
      <c r="G15" s="110">
        <v>3.5999999999999997E-2</v>
      </c>
      <c r="H15" s="113">
        <v>0</v>
      </c>
      <c r="I15" s="109">
        <v>1.7999999999999999E-2</v>
      </c>
      <c r="J15" s="111">
        <v>0</v>
      </c>
      <c r="K15" s="114">
        <v>0.13800000000000001</v>
      </c>
      <c r="L15" s="115">
        <v>0.13400000000000001</v>
      </c>
      <c r="M15" s="115">
        <v>9.8000000000000004E-2</v>
      </c>
      <c r="N15" s="115">
        <v>0.08</v>
      </c>
      <c r="O15" s="115">
        <v>0.12000000000000001</v>
      </c>
      <c r="P15" s="115">
        <v>0.12</v>
      </c>
      <c r="Q15" s="115">
        <v>0.11600000000000001</v>
      </c>
      <c r="R15" s="115">
        <v>0.11599999999999999</v>
      </c>
      <c r="S15" s="115">
        <v>0.10199999999999999</v>
      </c>
      <c r="T15" s="115">
        <v>9.799999999999999E-2</v>
      </c>
      <c r="U15" s="115">
        <v>9.8000000000000004E-2</v>
      </c>
      <c r="V15" s="115">
        <v>0.08</v>
      </c>
      <c r="W15" s="115">
        <v>9.4E-2</v>
      </c>
      <c r="X15" s="115">
        <v>0.08</v>
      </c>
      <c r="Y15" s="115">
        <v>6.2E-2</v>
      </c>
      <c r="Z15" s="115">
        <v>7.5999999999999998E-2</v>
      </c>
      <c r="AA15" s="115">
        <v>5.7999999999999996E-2</v>
      </c>
      <c r="AB15" s="116">
        <v>0.04</v>
      </c>
      <c r="AC15" s="117">
        <v>1.2999999999999999E-2</v>
      </c>
      <c r="AD15" s="12"/>
      <c r="AF15" s="158" t="s">
        <v>169</v>
      </c>
      <c r="AG15" s="159" t="s">
        <v>165</v>
      </c>
      <c r="AJ15" s="96" t="s">
        <v>93</v>
      </c>
      <c r="AK15" s="87" t="s">
        <v>18</v>
      </c>
      <c r="AL15" s="75" t="s">
        <v>2</v>
      </c>
      <c r="AM15" s="88" t="s">
        <v>5</v>
      </c>
    </row>
    <row r="16" spans="1:39">
      <c r="A16" s="108" t="s">
        <v>138</v>
      </c>
      <c r="B16" s="109">
        <v>6.4000000000000001E-2</v>
      </c>
      <c r="C16" s="110">
        <v>4.7E-2</v>
      </c>
      <c r="D16" s="110">
        <v>2.5999999999999999E-2</v>
      </c>
      <c r="E16" s="111">
        <v>0</v>
      </c>
      <c r="F16" s="112">
        <v>1.7000000000000001E-2</v>
      </c>
      <c r="G16" s="110">
        <v>1.4999999999999999E-2</v>
      </c>
      <c r="H16" s="113">
        <v>0</v>
      </c>
      <c r="I16" s="109">
        <v>1.2999999999999999E-2</v>
      </c>
      <c r="J16" s="111">
        <v>0</v>
      </c>
      <c r="K16" s="114">
        <v>0.10299999999999999</v>
      </c>
      <c r="L16" s="115">
        <v>0.10099999999999999</v>
      </c>
      <c r="M16" s="115">
        <v>8.5999999999999993E-2</v>
      </c>
      <c r="N16" s="115">
        <v>6.8999999999999992E-2</v>
      </c>
      <c r="O16" s="118" t="s">
        <v>131</v>
      </c>
      <c r="P16" s="118" t="s">
        <v>131</v>
      </c>
      <c r="Q16" s="118" t="s">
        <v>131</v>
      </c>
      <c r="R16" s="118" t="s">
        <v>131</v>
      </c>
      <c r="S16" s="118" t="s">
        <v>131</v>
      </c>
      <c r="T16" s="118" t="s">
        <v>131</v>
      </c>
      <c r="U16" s="118" t="s">
        <v>131</v>
      </c>
      <c r="V16" s="118" t="s">
        <v>131</v>
      </c>
      <c r="W16" s="118" t="s">
        <v>131</v>
      </c>
      <c r="X16" s="118" t="s">
        <v>131</v>
      </c>
      <c r="Y16" s="118" t="s">
        <v>131</v>
      </c>
      <c r="Z16" s="118" t="s">
        <v>131</v>
      </c>
      <c r="AA16" s="118" t="s">
        <v>131</v>
      </c>
      <c r="AB16" s="119" t="s">
        <v>131</v>
      </c>
      <c r="AC16" s="117">
        <v>8.9999999999999993E-3</v>
      </c>
      <c r="AD16" s="12"/>
      <c r="AF16" s="158" t="s">
        <v>138</v>
      </c>
      <c r="AG16" s="159" t="s">
        <v>165</v>
      </c>
      <c r="AJ16" s="96" t="s">
        <v>95</v>
      </c>
      <c r="AK16" s="87" t="s">
        <v>18</v>
      </c>
      <c r="AL16" s="75" t="s">
        <v>2</v>
      </c>
      <c r="AM16" s="88" t="s">
        <v>3</v>
      </c>
    </row>
    <row r="17" spans="1:39">
      <c r="A17" s="108" t="s">
        <v>139</v>
      </c>
      <c r="B17" s="109">
        <v>6.4000000000000001E-2</v>
      </c>
      <c r="C17" s="110">
        <v>4.7E-2</v>
      </c>
      <c r="D17" s="110">
        <v>2.5999999999999999E-2</v>
      </c>
      <c r="E17" s="111">
        <v>0</v>
      </c>
      <c r="F17" s="112">
        <v>1.7000000000000001E-2</v>
      </c>
      <c r="G17" s="110">
        <v>1.4999999999999999E-2</v>
      </c>
      <c r="H17" s="113">
        <v>0</v>
      </c>
      <c r="I17" s="109">
        <v>1.2999999999999999E-2</v>
      </c>
      <c r="J17" s="111">
        <v>0</v>
      </c>
      <c r="K17" s="114">
        <v>0.10299999999999999</v>
      </c>
      <c r="L17" s="115">
        <v>0.10099999999999999</v>
      </c>
      <c r="M17" s="115">
        <v>8.5999999999999993E-2</v>
      </c>
      <c r="N17" s="115">
        <v>6.8999999999999992E-2</v>
      </c>
      <c r="O17" s="115">
        <v>0.09</v>
      </c>
      <c r="P17" s="115">
        <v>8.5999999999999993E-2</v>
      </c>
      <c r="Q17" s="115">
        <v>8.7999999999999995E-2</v>
      </c>
      <c r="R17" s="115">
        <v>8.3999999999999991E-2</v>
      </c>
      <c r="S17" s="115">
        <v>7.2999999999999995E-2</v>
      </c>
      <c r="T17" s="115">
        <v>7.0999999999999994E-2</v>
      </c>
      <c r="U17" s="115">
        <v>6.4999999999999988E-2</v>
      </c>
      <c r="V17" s="115">
        <v>7.2999999999999995E-2</v>
      </c>
      <c r="W17" s="115">
        <v>6.2999999999999987E-2</v>
      </c>
      <c r="X17" s="115">
        <v>5.1999999999999998E-2</v>
      </c>
      <c r="Y17" s="115">
        <v>5.6000000000000001E-2</v>
      </c>
      <c r="Z17" s="115">
        <v>4.9999999999999996E-2</v>
      </c>
      <c r="AA17" s="115">
        <v>4.8000000000000001E-2</v>
      </c>
      <c r="AB17" s="116">
        <v>3.4999999999999996E-2</v>
      </c>
      <c r="AC17" s="117">
        <v>8.9999999999999993E-3</v>
      </c>
      <c r="AD17" s="12"/>
      <c r="AF17" s="158" t="s">
        <v>170</v>
      </c>
      <c r="AG17" s="159" t="s">
        <v>165</v>
      </c>
      <c r="AJ17" s="95" t="s">
        <v>98</v>
      </c>
      <c r="AK17" s="87" t="s">
        <v>1</v>
      </c>
      <c r="AL17" s="75" t="s">
        <v>4</v>
      </c>
      <c r="AM17" s="88" t="s">
        <v>5</v>
      </c>
    </row>
    <row r="18" spans="1:39">
      <c r="A18" s="108" t="s">
        <v>140</v>
      </c>
      <c r="B18" s="109">
        <v>5.7000000000000002E-2</v>
      </c>
      <c r="C18" s="110">
        <v>4.1000000000000002E-2</v>
      </c>
      <c r="D18" s="110">
        <v>2.3E-2</v>
      </c>
      <c r="E18" s="111">
        <v>0</v>
      </c>
      <c r="F18" s="112">
        <v>1.7000000000000001E-2</v>
      </c>
      <c r="G18" s="110">
        <v>1.4999999999999999E-2</v>
      </c>
      <c r="H18" s="113">
        <v>0</v>
      </c>
      <c r="I18" s="109">
        <v>1.2999999999999999E-2</v>
      </c>
      <c r="J18" s="111">
        <v>0</v>
      </c>
      <c r="K18" s="114">
        <v>9.6000000000000002E-2</v>
      </c>
      <c r="L18" s="115">
        <v>9.4E-2</v>
      </c>
      <c r="M18" s="115">
        <v>7.9000000000000001E-2</v>
      </c>
      <c r="N18" s="115">
        <v>6.3E-2</v>
      </c>
      <c r="O18" s="115">
        <v>8.3000000000000004E-2</v>
      </c>
      <c r="P18" s="115">
        <v>0.08</v>
      </c>
      <c r="Q18" s="115">
        <v>8.1000000000000003E-2</v>
      </c>
      <c r="R18" s="115">
        <v>7.8E-2</v>
      </c>
      <c r="S18" s="115">
        <v>6.7000000000000004E-2</v>
      </c>
      <c r="T18" s="115">
        <v>6.5000000000000002E-2</v>
      </c>
      <c r="U18" s="115">
        <v>6.2E-2</v>
      </c>
      <c r="V18" s="115">
        <v>6.6000000000000003E-2</v>
      </c>
      <c r="W18" s="115">
        <v>0.06</v>
      </c>
      <c r="X18" s="115">
        <v>4.9000000000000002E-2</v>
      </c>
      <c r="Y18" s="115">
        <v>0.05</v>
      </c>
      <c r="Z18" s="115">
        <v>4.7E-2</v>
      </c>
      <c r="AA18" s="115">
        <v>4.4999999999999998E-2</v>
      </c>
      <c r="AB18" s="116">
        <v>3.2000000000000001E-2</v>
      </c>
      <c r="AC18" s="117">
        <v>8.9999999999999993E-3</v>
      </c>
      <c r="AD18" s="12"/>
      <c r="AF18" s="158" t="s">
        <v>171</v>
      </c>
      <c r="AG18" s="159" t="s">
        <v>165</v>
      </c>
      <c r="AJ18" s="95" t="s">
        <v>109</v>
      </c>
      <c r="AK18" s="87" t="s">
        <v>1</v>
      </c>
      <c r="AL18" s="75" t="s">
        <v>4</v>
      </c>
      <c r="AM18" s="88" t="s">
        <v>3</v>
      </c>
    </row>
    <row r="19" spans="1:39">
      <c r="A19" s="108" t="s">
        <v>141</v>
      </c>
      <c r="B19" s="109">
        <v>5.3999999999999999E-2</v>
      </c>
      <c r="C19" s="110">
        <v>0.04</v>
      </c>
      <c r="D19" s="110">
        <v>2.1999999999999999E-2</v>
      </c>
      <c r="E19" s="111">
        <v>0</v>
      </c>
      <c r="F19" s="112">
        <v>1.7000000000000001E-2</v>
      </c>
      <c r="G19" s="110">
        <v>1.4999999999999999E-2</v>
      </c>
      <c r="H19" s="113">
        <v>0</v>
      </c>
      <c r="I19" s="109">
        <v>1.2999999999999999E-2</v>
      </c>
      <c r="J19" s="111">
        <v>0</v>
      </c>
      <c r="K19" s="114">
        <v>9.2999999999999999E-2</v>
      </c>
      <c r="L19" s="115">
        <v>9.0999999999999998E-2</v>
      </c>
      <c r="M19" s="115">
        <v>7.5999999999999998E-2</v>
      </c>
      <c r="N19" s="115">
        <v>6.2E-2</v>
      </c>
      <c r="O19" s="115">
        <v>0.08</v>
      </c>
      <c r="P19" s="115">
        <v>7.9000000000000001E-2</v>
      </c>
      <c r="Q19" s="115">
        <v>7.8E-2</v>
      </c>
      <c r="R19" s="115">
        <v>7.6999999999999999E-2</v>
      </c>
      <c r="S19" s="115">
        <v>6.6000000000000003E-2</v>
      </c>
      <c r="T19" s="115">
        <v>6.4000000000000001E-2</v>
      </c>
      <c r="U19" s="115">
        <v>6.0999999999999999E-2</v>
      </c>
      <c r="V19" s="115">
        <v>6.3E-2</v>
      </c>
      <c r="W19" s="115">
        <v>5.8999999999999997E-2</v>
      </c>
      <c r="X19" s="115">
        <v>4.8000000000000001E-2</v>
      </c>
      <c r="Y19" s="115">
        <v>4.9000000000000002E-2</v>
      </c>
      <c r="Z19" s="115">
        <v>4.5999999999999999E-2</v>
      </c>
      <c r="AA19" s="115">
        <v>4.3999999999999997E-2</v>
      </c>
      <c r="AB19" s="116">
        <v>3.1E-2</v>
      </c>
      <c r="AC19" s="117">
        <v>8.9999999999999993E-3</v>
      </c>
      <c r="AD19" s="12"/>
      <c r="AF19" s="158" t="s">
        <v>172</v>
      </c>
      <c r="AG19" s="159" t="s">
        <v>165</v>
      </c>
      <c r="AJ19" s="96" t="s">
        <v>101</v>
      </c>
      <c r="AK19" s="87" t="s">
        <v>17</v>
      </c>
      <c r="AL19" s="75" t="s">
        <v>4</v>
      </c>
      <c r="AM19" s="88" t="s">
        <v>5</v>
      </c>
    </row>
    <row r="20" spans="1:39">
      <c r="A20" s="108" t="s">
        <v>142</v>
      </c>
      <c r="B20" s="109">
        <v>6.4000000000000001E-2</v>
      </c>
      <c r="C20" s="110">
        <v>4.7E-2</v>
      </c>
      <c r="D20" s="110">
        <v>2.5999999999999999E-2</v>
      </c>
      <c r="E20" s="111">
        <v>0</v>
      </c>
      <c r="F20" s="112">
        <v>1.7000000000000001E-2</v>
      </c>
      <c r="G20" s="118" t="s">
        <v>131</v>
      </c>
      <c r="H20" s="113">
        <v>0</v>
      </c>
      <c r="I20" s="109">
        <v>1.2999999999999999E-2</v>
      </c>
      <c r="J20" s="111">
        <v>0</v>
      </c>
      <c r="K20" s="114">
        <v>0.10299999999999999</v>
      </c>
      <c r="L20" s="118" t="s">
        <v>131</v>
      </c>
      <c r="M20" s="115">
        <v>8.5999999999999993E-2</v>
      </c>
      <c r="N20" s="115">
        <v>6.8999999999999992E-2</v>
      </c>
      <c r="O20" s="115">
        <v>0.09</v>
      </c>
      <c r="P20" s="115">
        <v>8.5999999999999993E-2</v>
      </c>
      <c r="Q20" s="118" t="s">
        <v>131</v>
      </c>
      <c r="R20" s="118" t="s">
        <v>131</v>
      </c>
      <c r="S20" s="115">
        <v>7.2999999999999995E-2</v>
      </c>
      <c r="T20" s="118" t="s">
        <v>131</v>
      </c>
      <c r="U20" s="115">
        <v>6.4999999999999988E-2</v>
      </c>
      <c r="V20" s="115">
        <v>7.2999999999999995E-2</v>
      </c>
      <c r="W20" s="118" t="s">
        <v>131</v>
      </c>
      <c r="X20" s="115">
        <v>5.1999999999999998E-2</v>
      </c>
      <c r="Y20" s="115">
        <v>5.6000000000000001E-2</v>
      </c>
      <c r="Z20" s="118" t="s">
        <v>131</v>
      </c>
      <c r="AA20" s="115">
        <v>4.8000000000000001E-2</v>
      </c>
      <c r="AB20" s="116">
        <v>3.4999999999999996E-2</v>
      </c>
      <c r="AC20" s="117">
        <v>8.9999999999999993E-3</v>
      </c>
      <c r="AD20" s="12"/>
      <c r="AF20" s="158" t="s">
        <v>142</v>
      </c>
      <c r="AG20" s="159" t="s">
        <v>190</v>
      </c>
      <c r="AJ20" s="96" t="s">
        <v>103</v>
      </c>
      <c r="AK20" s="87" t="s">
        <v>17</v>
      </c>
      <c r="AL20" s="75" t="s">
        <v>4</v>
      </c>
      <c r="AM20" s="88" t="s">
        <v>3</v>
      </c>
    </row>
    <row r="21" spans="1:39">
      <c r="A21" s="108" t="s">
        <v>143</v>
      </c>
      <c r="B21" s="109">
        <v>6.4000000000000001E-2</v>
      </c>
      <c r="C21" s="110">
        <v>4.7E-2</v>
      </c>
      <c r="D21" s="110">
        <v>2.5999999999999999E-2</v>
      </c>
      <c r="E21" s="111">
        <v>0</v>
      </c>
      <c r="F21" s="112">
        <v>1.7000000000000001E-2</v>
      </c>
      <c r="G21" s="110">
        <v>1.4999999999999999E-2</v>
      </c>
      <c r="H21" s="113">
        <v>0</v>
      </c>
      <c r="I21" s="109">
        <v>1.2999999999999999E-2</v>
      </c>
      <c r="J21" s="111">
        <v>0</v>
      </c>
      <c r="K21" s="114">
        <v>0.10299999999999999</v>
      </c>
      <c r="L21" s="115">
        <v>0.10099999999999999</v>
      </c>
      <c r="M21" s="115">
        <v>8.5999999999999993E-2</v>
      </c>
      <c r="N21" s="115">
        <v>6.8999999999999992E-2</v>
      </c>
      <c r="O21" s="115">
        <v>0.09</v>
      </c>
      <c r="P21" s="115">
        <v>8.5999999999999993E-2</v>
      </c>
      <c r="Q21" s="115">
        <v>8.7999999999999995E-2</v>
      </c>
      <c r="R21" s="115">
        <v>8.3999999999999991E-2</v>
      </c>
      <c r="S21" s="115">
        <v>7.2999999999999995E-2</v>
      </c>
      <c r="T21" s="115">
        <v>7.0999999999999994E-2</v>
      </c>
      <c r="U21" s="115">
        <v>6.4999999999999988E-2</v>
      </c>
      <c r="V21" s="115">
        <v>7.2999999999999995E-2</v>
      </c>
      <c r="W21" s="115">
        <v>6.2999999999999987E-2</v>
      </c>
      <c r="X21" s="115">
        <v>5.1999999999999998E-2</v>
      </c>
      <c r="Y21" s="115">
        <v>5.6000000000000001E-2</v>
      </c>
      <c r="Z21" s="115">
        <v>4.9999999999999996E-2</v>
      </c>
      <c r="AA21" s="115">
        <v>4.8000000000000001E-2</v>
      </c>
      <c r="AB21" s="116">
        <v>3.4999999999999996E-2</v>
      </c>
      <c r="AC21" s="117">
        <v>8.9999999999999993E-3</v>
      </c>
      <c r="AD21" s="12"/>
      <c r="AF21" s="158" t="s">
        <v>143</v>
      </c>
      <c r="AG21" s="159" t="s">
        <v>165</v>
      </c>
      <c r="AJ21" s="96" t="s">
        <v>104</v>
      </c>
      <c r="AK21" s="87" t="s">
        <v>18</v>
      </c>
      <c r="AL21" s="75" t="s">
        <v>4</v>
      </c>
      <c r="AM21" s="88" t="s">
        <v>5</v>
      </c>
    </row>
    <row r="22" spans="1:39" ht="19.5" thickBot="1">
      <c r="A22" s="108" t="s">
        <v>144</v>
      </c>
      <c r="B22" s="109">
        <v>8.5999999999999993E-2</v>
      </c>
      <c r="C22" s="110">
        <v>6.3E-2</v>
      </c>
      <c r="D22" s="110">
        <v>3.5000000000000003E-2</v>
      </c>
      <c r="E22" s="111">
        <v>0</v>
      </c>
      <c r="F22" s="112">
        <v>1.9E-2</v>
      </c>
      <c r="G22" s="110">
        <v>1.6E-2</v>
      </c>
      <c r="H22" s="113">
        <v>0</v>
      </c>
      <c r="I22" s="109">
        <v>2.5999999999999999E-2</v>
      </c>
      <c r="J22" s="111">
        <v>0</v>
      </c>
      <c r="K22" s="114">
        <v>0.14700000000000002</v>
      </c>
      <c r="L22" s="115">
        <v>0.14400000000000002</v>
      </c>
      <c r="M22" s="115">
        <v>0.128</v>
      </c>
      <c r="N22" s="115">
        <v>0.105</v>
      </c>
      <c r="O22" s="115">
        <v>0.121</v>
      </c>
      <c r="P22" s="115">
        <v>0.124</v>
      </c>
      <c r="Q22" s="115">
        <v>0.11799999999999999</v>
      </c>
      <c r="R22" s="115">
        <v>0.121</v>
      </c>
      <c r="S22" s="115">
        <v>9.8000000000000004E-2</v>
      </c>
      <c r="T22" s="115">
        <v>9.5000000000000001E-2</v>
      </c>
      <c r="U22" s="115">
        <v>9.6000000000000002E-2</v>
      </c>
      <c r="V22" s="115">
        <v>0.10199999999999999</v>
      </c>
      <c r="W22" s="115">
        <v>9.2999999999999999E-2</v>
      </c>
      <c r="X22" s="115">
        <v>7.0000000000000007E-2</v>
      </c>
      <c r="Y22" s="115">
        <v>7.9000000000000001E-2</v>
      </c>
      <c r="Z22" s="115">
        <v>6.7000000000000004E-2</v>
      </c>
      <c r="AA22" s="115">
        <v>7.6999999999999999E-2</v>
      </c>
      <c r="AB22" s="116">
        <v>5.1000000000000004E-2</v>
      </c>
      <c r="AC22" s="117">
        <v>1.6E-2</v>
      </c>
      <c r="AD22" s="12"/>
      <c r="AF22" s="158" t="s">
        <v>144</v>
      </c>
      <c r="AG22" s="159" t="s">
        <v>165</v>
      </c>
      <c r="AJ22" s="97" t="s">
        <v>106</v>
      </c>
      <c r="AK22" s="89" t="s">
        <v>18</v>
      </c>
      <c r="AL22" s="90" t="s">
        <v>4</v>
      </c>
      <c r="AM22" s="91" t="s">
        <v>3</v>
      </c>
    </row>
    <row r="23" spans="1:39">
      <c r="A23" s="108" t="s">
        <v>145</v>
      </c>
      <c r="B23" s="109">
        <v>8.5999999999999993E-2</v>
      </c>
      <c r="C23" s="110">
        <v>6.3E-2</v>
      </c>
      <c r="D23" s="110">
        <v>3.5000000000000003E-2</v>
      </c>
      <c r="E23" s="111">
        <v>0</v>
      </c>
      <c r="F23" s="112">
        <v>1.9E-2</v>
      </c>
      <c r="G23" s="110">
        <v>1.6E-2</v>
      </c>
      <c r="H23" s="113">
        <v>0</v>
      </c>
      <c r="I23" s="109">
        <v>2.5999999999999999E-2</v>
      </c>
      <c r="J23" s="111">
        <v>0</v>
      </c>
      <c r="K23" s="114">
        <v>0.14700000000000002</v>
      </c>
      <c r="L23" s="115">
        <v>0.14400000000000002</v>
      </c>
      <c r="M23" s="115">
        <v>0.128</v>
      </c>
      <c r="N23" s="115">
        <v>0.105</v>
      </c>
      <c r="O23" s="115">
        <v>0.121</v>
      </c>
      <c r="P23" s="115">
        <v>0.124</v>
      </c>
      <c r="Q23" s="115">
        <v>0.11799999999999999</v>
      </c>
      <c r="R23" s="115">
        <v>0.121</v>
      </c>
      <c r="S23" s="115">
        <v>9.8000000000000004E-2</v>
      </c>
      <c r="T23" s="115">
        <v>9.5000000000000001E-2</v>
      </c>
      <c r="U23" s="115">
        <v>9.6000000000000002E-2</v>
      </c>
      <c r="V23" s="115">
        <v>0.10199999999999999</v>
      </c>
      <c r="W23" s="115">
        <v>9.2999999999999999E-2</v>
      </c>
      <c r="X23" s="115">
        <v>7.0000000000000007E-2</v>
      </c>
      <c r="Y23" s="115">
        <v>7.9000000000000001E-2</v>
      </c>
      <c r="Z23" s="115">
        <v>6.7000000000000004E-2</v>
      </c>
      <c r="AA23" s="115">
        <v>7.6999999999999999E-2</v>
      </c>
      <c r="AB23" s="116">
        <v>5.1000000000000004E-2</v>
      </c>
      <c r="AC23" s="117">
        <v>1.6E-2</v>
      </c>
      <c r="AD23" s="12"/>
      <c r="AF23" s="158" t="s">
        <v>145</v>
      </c>
      <c r="AG23" s="159" t="s">
        <v>165</v>
      </c>
    </row>
    <row r="24" spans="1:39">
      <c r="A24" s="108" t="s">
        <v>146</v>
      </c>
      <c r="B24" s="109">
        <v>0.15</v>
      </c>
      <c r="C24" s="110">
        <v>0.11</v>
      </c>
      <c r="D24" s="110">
        <v>6.0999999999999999E-2</v>
      </c>
      <c r="E24" s="111">
        <v>0</v>
      </c>
      <c r="F24" s="112">
        <v>1.9E-2</v>
      </c>
      <c r="G24" s="110">
        <v>1.6E-2</v>
      </c>
      <c r="H24" s="113">
        <v>0</v>
      </c>
      <c r="I24" s="109">
        <v>2.5999999999999999E-2</v>
      </c>
      <c r="J24" s="111">
        <v>0</v>
      </c>
      <c r="K24" s="114">
        <v>0.21099999999999997</v>
      </c>
      <c r="L24" s="115">
        <v>0.20799999999999996</v>
      </c>
      <c r="M24" s="115">
        <v>0.192</v>
      </c>
      <c r="N24" s="115">
        <v>0.15200000000000002</v>
      </c>
      <c r="O24" s="115">
        <v>0.185</v>
      </c>
      <c r="P24" s="115">
        <v>0.17099999999999999</v>
      </c>
      <c r="Q24" s="115">
        <v>0.182</v>
      </c>
      <c r="R24" s="115">
        <v>0.16799999999999998</v>
      </c>
      <c r="S24" s="115">
        <v>0.14500000000000002</v>
      </c>
      <c r="T24" s="115">
        <v>0.14200000000000002</v>
      </c>
      <c r="U24" s="115">
        <v>0.122</v>
      </c>
      <c r="V24" s="115">
        <v>0.16599999999999998</v>
      </c>
      <c r="W24" s="115">
        <v>0.11899999999999999</v>
      </c>
      <c r="X24" s="115">
        <v>9.6000000000000002E-2</v>
      </c>
      <c r="Y24" s="115">
        <v>0.126</v>
      </c>
      <c r="Z24" s="115">
        <v>9.2999999999999999E-2</v>
      </c>
      <c r="AA24" s="115">
        <v>0.10299999999999999</v>
      </c>
      <c r="AB24" s="116">
        <v>7.6999999999999999E-2</v>
      </c>
      <c r="AC24" s="117">
        <v>1.6E-2</v>
      </c>
      <c r="AD24" s="12"/>
      <c r="AF24" s="158" t="s">
        <v>146</v>
      </c>
      <c r="AG24" s="159" t="s">
        <v>165</v>
      </c>
    </row>
    <row r="25" spans="1:39">
      <c r="A25" s="108" t="s">
        <v>147</v>
      </c>
      <c r="B25" s="109">
        <v>8.1000000000000003E-2</v>
      </c>
      <c r="C25" s="110">
        <v>5.8999999999999997E-2</v>
      </c>
      <c r="D25" s="110">
        <v>3.3000000000000002E-2</v>
      </c>
      <c r="E25" s="111">
        <v>0</v>
      </c>
      <c r="F25" s="112">
        <v>1.2999999999999999E-2</v>
      </c>
      <c r="G25" s="110">
        <v>0.01</v>
      </c>
      <c r="H25" s="113">
        <v>0</v>
      </c>
      <c r="I25" s="109">
        <v>0.02</v>
      </c>
      <c r="J25" s="111">
        <v>0</v>
      </c>
      <c r="K25" s="114">
        <v>0.13100000000000001</v>
      </c>
      <c r="L25" s="115">
        <v>0.128</v>
      </c>
      <c r="M25" s="115">
        <v>0.11800000000000001</v>
      </c>
      <c r="N25" s="115">
        <v>9.6000000000000002E-2</v>
      </c>
      <c r="O25" s="115">
        <v>0.111</v>
      </c>
      <c r="P25" s="115">
        <v>0.109</v>
      </c>
      <c r="Q25" s="115">
        <v>0.108</v>
      </c>
      <c r="R25" s="115">
        <v>0.106</v>
      </c>
      <c r="S25" s="115">
        <v>8.8999999999999996E-2</v>
      </c>
      <c r="T25" s="115">
        <v>8.5999999999999993E-2</v>
      </c>
      <c r="U25" s="115">
        <v>8.3000000000000004E-2</v>
      </c>
      <c r="V25" s="115">
        <v>9.8000000000000004E-2</v>
      </c>
      <c r="W25" s="115">
        <v>0.08</v>
      </c>
      <c r="X25" s="115">
        <v>6.3E-2</v>
      </c>
      <c r="Y25" s="115">
        <v>7.5999999999999998E-2</v>
      </c>
      <c r="Z25" s="115">
        <v>6.0000000000000005E-2</v>
      </c>
      <c r="AA25" s="115">
        <v>7.0000000000000007E-2</v>
      </c>
      <c r="AB25" s="116">
        <v>0.05</v>
      </c>
      <c r="AC25" s="117">
        <v>1.7000000000000001E-2</v>
      </c>
      <c r="AD25" s="12"/>
      <c r="AF25" s="158" t="s">
        <v>173</v>
      </c>
      <c r="AG25" s="159" t="s">
        <v>165</v>
      </c>
    </row>
    <row r="26" spans="1:39">
      <c r="A26" s="108" t="s">
        <v>148</v>
      </c>
      <c r="B26" s="109">
        <v>0.126</v>
      </c>
      <c r="C26" s="110">
        <v>9.1999999999999998E-2</v>
      </c>
      <c r="D26" s="110">
        <v>5.0999999999999997E-2</v>
      </c>
      <c r="E26" s="111">
        <v>0</v>
      </c>
      <c r="F26" s="112">
        <v>1.2999999999999999E-2</v>
      </c>
      <c r="G26" s="110">
        <v>0.01</v>
      </c>
      <c r="H26" s="113">
        <v>0</v>
      </c>
      <c r="I26" s="109">
        <v>0.02</v>
      </c>
      <c r="J26" s="111">
        <v>0</v>
      </c>
      <c r="K26" s="114">
        <v>0.17599999999999999</v>
      </c>
      <c r="L26" s="115">
        <v>0.17299999999999999</v>
      </c>
      <c r="M26" s="115">
        <v>0.16299999999999998</v>
      </c>
      <c r="N26" s="115">
        <v>0.129</v>
      </c>
      <c r="O26" s="115">
        <v>0.15600000000000003</v>
      </c>
      <c r="P26" s="115">
        <v>0.14200000000000002</v>
      </c>
      <c r="Q26" s="115">
        <v>0.15300000000000002</v>
      </c>
      <c r="R26" s="115">
        <v>0.13900000000000001</v>
      </c>
      <c r="S26" s="115">
        <v>0.122</v>
      </c>
      <c r="T26" s="115">
        <v>0.11899999999999999</v>
      </c>
      <c r="U26" s="115">
        <v>0.10100000000000001</v>
      </c>
      <c r="V26" s="115">
        <v>0.14300000000000002</v>
      </c>
      <c r="W26" s="115">
        <v>9.8000000000000004E-2</v>
      </c>
      <c r="X26" s="115">
        <v>8.1000000000000003E-2</v>
      </c>
      <c r="Y26" s="115">
        <v>0.109</v>
      </c>
      <c r="Z26" s="115">
        <v>7.8E-2</v>
      </c>
      <c r="AA26" s="115">
        <v>8.7999999999999995E-2</v>
      </c>
      <c r="AB26" s="116">
        <v>6.8000000000000005E-2</v>
      </c>
      <c r="AC26" s="117">
        <v>1.7000000000000001E-2</v>
      </c>
      <c r="AD26" s="12"/>
      <c r="AF26" s="158" t="s">
        <v>174</v>
      </c>
      <c r="AG26" s="159" t="s">
        <v>165</v>
      </c>
    </row>
    <row r="27" spans="1:39">
      <c r="A27" s="108" t="s">
        <v>149</v>
      </c>
      <c r="B27" s="109">
        <v>8.4000000000000005E-2</v>
      </c>
      <c r="C27" s="110">
        <v>6.0999999999999999E-2</v>
      </c>
      <c r="D27" s="110">
        <v>3.4000000000000002E-2</v>
      </c>
      <c r="E27" s="111">
        <v>0</v>
      </c>
      <c r="F27" s="112">
        <v>1.2999999999999999E-2</v>
      </c>
      <c r="G27" s="110">
        <v>0.01</v>
      </c>
      <c r="H27" s="113">
        <v>0</v>
      </c>
      <c r="I27" s="109">
        <v>0.02</v>
      </c>
      <c r="J27" s="111">
        <v>0</v>
      </c>
      <c r="K27" s="114">
        <v>0.13400000000000001</v>
      </c>
      <c r="L27" s="115">
        <v>0.13100000000000001</v>
      </c>
      <c r="M27" s="115">
        <v>0.12100000000000001</v>
      </c>
      <c r="N27" s="115">
        <v>9.8000000000000004E-2</v>
      </c>
      <c r="O27" s="115">
        <v>0.114</v>
      </c>
      <c r="P27" s="115">
        <v>0.111</v>
      </c>
      <c r="Q27" s="115">
        <v>0.111</v>
      </c>
      <c r="R27" s="115">
        <v>0.108</v>
      </c>
      <c r="S27" s="115">
        <v>9.0999999999999998E-2</v>
      </c>
      <c r="T27" s="115">
        <v>8.7999999999999995E-2</v>
      </c>
      <c r="U27" s="115">
        <v>8.4000000000000005E-2</v>
      </c>
      <c r="V27" s="115">
        <v>0.10100000000000001</v>
      </c>
      <c r="W27" s="115">
        <v>8.1000000000000003E-2</v>
      </c>
      <c r="X27" s="115">
        <v>6.4000000000000001E-2</v>
      </c>
      <c r="Y27" s="115">
        <v>7.8E-2</v>
      </c>
      <c r="Z27" s="115">
        <v>6.1000000000000006E-2</v>
      </c>
      <c r="AA27" s="115">
        <v>7.1000000000000008E-2</v>
      </c>
      <c r="AB27" s="116">
        <v>5.1000000000000004E-2</v>
      </c>
      <c r="AC27" s="117">
        <v>1.7000000000000001E-2</v>
      </c>
      <c r="AD27" s="12"/>
      <c r="AF27" s="158" t="s">
        <v>175</v>
      </c>
      <c r="AG27" s="159" t="s">
        <v>165</v>
      </c>
    </row>
    <row r="28" spans="1:39">
      <c r="A28" s="108" t="s">
        <v>150</v>
      </c>
      <c r="B28" s="120">
        <v>8.1000000000000003E-2</v>
      </c>
      <c r="C28" s="121">
        <v>5.8999999999999997E-2</v>
      </c>
      <c r="D28" s="121">
        <v>3.3000000000000002E-2</v>
      </c>
      <c r="E28" s="111">
        <v>0</v>
      </c>
      <c r="F28" s="122">
        <v>1.0999999999999999E-2</v>
      </c>
      <c r="G28" s="118" t="s">
        <v>131</v>
      </c>
      <c r="H28" s="113">
        <v>0</v>
      </c>
      <c r="I28" s="120">
        <v>0.02</v>
      </c>
      <c r="J28" s="111">
        <v>0</v>
      </c>
      <c r="K28" s="123">
        <v>0.129</v>
      </c>
      <c r="L28" s="118" t="s">
        <v>131</v>
      </c>
      <c r="M28" s="124">
        <v>0.11800000000000001</v>
      </c>
      <c r="N28" s="124">
        <v>9.6000000000000002E-2</v>
      </c>
      <c r="O28" s="124">
        <v>0.109</v>
      </c>
      <c r="P28" s="124">
        <v>0.107</v>
      </c>
      <c r="Q28" s="118" t="s">
        <v>131</v>
      </c>
      <c r="R28" s="118" t="s">
        <v>131</v>
      </c>
      <c r="S28" s="124">
        <v>8.6999999999999994E-2</v>
      </c>
      <c r="T28" s="118" t="s">
        <v>131</v>
      </c>
      <c r="U28" s="124">
        <v>8.1000000000000003E-2</v>
      </c>
      <c r="V28" s="124">
        <v>9.8000000000000004E-2</v>
      </c>
      <c r="W28" s="118" t="s">
        <v>131</v>
      </c>
      <c r="X28" s="124">
        <v>6.0999999999999999E-2</v>
      </c>
      <c r="Y28" s="124">
        <v>7.5999999999999998E-2</v>
      </c>
      <c r="Z28" s="118" t="s">
        <v>131</v>
      </c>
      <c r="AA28" s="124">
        <v>7.0000000000000007E-2</v>
      </c>
      <c r="AB28" s="125">
        <v>0.05</v>
      </c>
      <c r="AC28" s="117">
        <v>1.7000000000000001E-2</v>
      </c>
      <c r="AD28" s="12"/>
      <c r="AF28" s="158" t="s">
        <v>176</v>
      </c>
      <c r="AG28" s="159" t="s">
        <v>190</v>
      </c>
    </row>
    <row r="29" spans="1:39" ht="18.75" customHeight="1">
      <c r="A29" s="108" t="s">
        <v>151</v>
      </c>
      <c r="B29" s="120">
        <v>8.1000000000000003E-2</v>
      </c>
      <c r="C29" s="121">
        <v>5.8999999999999997E-2</v>
      </c>
      <c r="D29" s="121">
        <v>3.3000000000000002E-2</v>
      </c>
      <c r="E29" s="111">
        <v>0</v>
      </c>
      <c r="F29" s="122">
        <v>1.0999999999999999E-2</v>
      </c>
      <c r="G29" s="118" t="s">
        <v>131</v>
      </c>
      <c r="H29" s="113">
        <v>0</v>
      </c>
      <c r="I29" s="120">
        <v>0.02</v>
      </c>
      <c r="J29" s="111">
        <v>0</v>
      </c>
      <c r="K29" s="123">
        <v>0.129</v>
      </c>
      <c r="L29" s="118" t="s">
        <v>131</v>
      </c>
      <c r="M29" s="124">
        <v>0.11800000000000001</v>
      </c>
      <c r="N29" s="124">
        <v>9.6000000000000002E-2</v>
      </c>
      <c r="O29" s="124">
        <v>0.109</v>
      </c>
      <c r="P29" s="124">
        <v>0.107</v>
      </c>
      <c r="Q29" s="118" t="s">
        <v>131</v>
      </c>
      <c r="R29" s="118" t="s">
        <v>131</v>
      </c>
      <c r="S29" s="124">
        <v>8.6999999999999994E-2</v>
      </c>
      <c r="T29" s="118" t="s">
        <v>131</v>
      </c>
      <c r="U29" s="124">
        <v>8.1000000000000003E-2</v>
      </c>
      <c r="V29" s="124">
        <v>9.8000000000000004E-2</v>
      </c>
      <c r="W29" s="118" t="s">
        <v>131</v>
      </c>
      <c r="X29" s="124">
        <v>6.0999999999999999E-2</v>
      </c>
      <c r="Y29" s="124">
        <v>7.5999999999999998E-2</v>
      </c>
      <c r="Z29" s="118" t="s">
        <v>131</v>
      </c>
      <c r="AA29" s="124">
        <v>7.0000000000000007E-2</v>
      </c>
      <c r="AB29" s="125">
        <v>0.05</v>
      </c>
      <c r="AC29" s="117">
        <v>1.7000000000000001E-2</v>
      </c>
      <c r="AD29" s="12"/>
      <c r="AF29" s="158" t="s">
        <v>177</v>
      </c>
      <c r="AG29" s="159" t="s">
        <v>190</v>
      </c>
    </row>
    <row r="30" spans="1:39" ht="18.75" customHeight="1">
      <c r="A30" s="108" t="s">
        <v>152</v>
      </c>
      <c r="B30" s="120">
        <v>9.9000000000000005E-2</v>
      </c>
      <c r="C30" s="121">
        <v>7.1999999999999995E-2</v>
      </c>
      <c r="D30" s="121">
        <v>0.04</v>
      </c>
      <c r="E30" s="111">
        <v>0</v>
      </c>
      <c r="F30" s="122">
        <v>4.2999999999999997E-2</v>
      </c>
      <c r="G30" s="121">
        <v>3.9E-2</v>
      </c>
      <c r="H30" s="113">
        <v>0</v>
      </c>
      <c r="I30" s="120">
        <v>3.7999999999999999E-2</v>
      </c>
      <c r="J30" s="111">
        <v>0</v>
      </c>
      <c r="K30" s="123">
        <v>0.21100000000000002</v>
      </c>
      <c r="L30" s="124">
        <v>0.20700000000000002</v>
      </c>
      <c r="M30" s="124">
        <v>0.16800000000000001</v>
      </c>
      <c r="N30" s="124">
        <v>0.14099999999999999</v>
      </c>
      <c r="O30" s="124">
        <v>0.17300000000000001</v>
      </c>
      <c r="P30" s="124">
        <v>0.184</v>
      </c>
      <c r="Q30" s="124">
        <v>0.16900000000000001</v>
      </c>
      <c r="R30" s="124">
        <v>0.18</v>
      </c>
      <c r="S30" s="124">
        <v>0.14599999999999999</v>
      </c>
      <c r="T30" s="124">
        <v>0.14199999999999999</v>
      </c>
      <c r="U30" s="124">
        <v>0.152</v>
      </c>
      <c r="V30" s="124">
        <v>0.13</v>
      </c>
      <c r="W30" s="124">
        <v>0.14799999999999999</v>
      </c>
      <c r="X30" s="124">
        <v>0.11399999999999999</v>
      </c>
      <c r="Y30" s="124">
        <v>0.10299999999999999</v>
      </c>
      <c r="Z30" s="124">
        <v>0.11</v>
      </c>
      <c r="AA30" s="124">
        <v>0.109</v>
      </c>
      <c r="AB30" s="125">
        <v>7.1000000000000008E-2</v>
      </c>
      <c r="AC30" s="117">
        <v>3.1E-2</v>
      </c>
      <c r="AD30" s="12"/>
      <c r="AF30" s="158" t="s">
        <v>178</v>
      </c>
      <c r="AG30" s="160" t="s">
        <v>165</v>
      </c>
    </row>
    <row r="31" spans="1:39" ht="19.5" thickBot="1">
      <c r="A31" s="126" t="s">
        <v>153</v>
      </c>
      <c r="B31" s="127">
        <v>7.9000000000000001E-2</v>
      </c>
      <c r="C31" s="128">
        <v>5.8000000000000003E-2</v>
      </c>
      <c r="D31" s="128">
        <v>3.2000000000000001E-2</v>
      </c>
      <c r="E31" s="129">
        <v>0</v>
      </c>
      <c r="F31" s="130">
        <v>4.2999999999999997E-2</v>
      </c>
      <c r="G31" s="128">
        <v>3.9E-2</v>
      </c>
      <c r="H31" s="131">
        <v>0</v>
      </c>
      <c r="I31" s="127">
        <v>3.7999999999999999E-2</v>
      </c>
      <c r="J31" s="129">
        <v>0</v>
      </c>
      <c r="K31" s="132">
        <v>0.191</v>
      </c>
      <c r="L31" s="133">
        <v>0.187</v>
      </c>
      <c r="M31" s="133">
        <v>0.14799999999999999</v>
      </c>
      <c r="N31" s="133">
        <v>0.127</v>
      </c>
      <c r="O31" s="133">
        <v>0.153</v>
      </c>
      <c r="P31" s="133">
        <v>0.17</v>
      </c>
      <c r="Q31" s="133">
        <v>0.14899999999999999</v>
      </c>
      <c r="R31" s="133">
        <v>0.16600000000000001</v>
      </c>
      <c r="S31" s="133">
        <v>0.13200000000000001</v>
      </c>
      <c r="T31" s="133">
        <v>0.128</v>
      </c>
      <c r="U31" s="133">
        <v>0.14399999999999999</v>
      </c>
      <c r="V31" s="133">
        <v>0.11</v>
      </c>
      <c r="W31" s="133">
        <v>0.14000000000000001</v>
      </c>
      <c r="X31" s="133">
        <v>0.106</v>
      </c>
      <c r="Y31" s="133">
        <v>8.8999999999999996E-2</v>
      </c>
      <c r="Z31" s="133">
        <v>0.10200000000000001</v>
      </c>
      <c r="AA31" s="133">
        <v>0.10100000000000001</v>
      </c>
      <c r="AB31" s="134">
        <v>6.3E-2</v>
      </c>
      <c r="AC31" s="135">
        <v>3.1E-2</v>
      </c>
      <c r="AD31" s="12"/>
      <c r="AF31" s="161" t="s">
        <v>179</v>
      </c>
      <c r="AG31" s="162" t="s">
        <v>165</v>
      </c>
    </row>
    <row r="32" spans="1:39" ht="19.5" thickTop="1">
      <c r="A32" s="136" t="s">
        <v>154</v>
      </c>
      <c r="B32" s="137">
        <v>6.1000000000000006E-2</v>
      </c>
      <c r="C32" s="138">
        <v>4.4000000000000004E-2</v>
      </c>
      <c r="D32" s="138">
        <v>2.5000000000000001E-2</v>
      </c>
      <c r="E32" s="139">
        <v>0</v>
      </c>
      <c r="F32" s="140">
        <v>1.7000000000000001E-2</v>
      </c>
      <c r="G32" s="141" t="s">
        <v>131</v>
      </c>
      <c r="H32" s="142">
        <v>0</v>
      </c>
      <c r="I32" s="137">
        <v>1.0999999999999999E-2</v>
      </c>
      <c r="J32" s="139">
        <v>0</v>
      </c>
      <c r="K32" s="143">
        <v>0.10100000000000001</v>
      </c>
      <c r="L32" s="141" t="s">
        <v>131</v>
      </c>
      <c r="M32" s="144">
        <v>8.4000000000000005E-2</v>
      </c>
      <c r="N32" s="144">
        <v>6.7000000000000004E-2</v>
      </c>
      <c r="O32" s="144">
        <v>9.0000000000000011E-2</v>
      </c>
      <c r="P32" s="144">
        <v>8.4000000000000005E-2</v>
      </c>
      <c r="Q32" s="141" t="s">
        <v>131</v>
      </c>
      <c r="R32" s="141" t="s">
        <v>131</v>
      </c>
      <c r="S32" s="144">
        <v>7.3000000000000009E-2</v>
      </c>
      <c r="T32" s="141" t="s">
        <v>131</v>
      </c>
      <c r="U32" s="144">
        <v>6.5000000000000002E-2</v>
      </c>
      <c r="V32" s="144">
        <v>7.3000000000000009E-2</v>
      </c>
      <c r="W32" s="141" t="s">
        <v>131</v>
      </c>
      <c r="X32" s="144">
        <v>5.4000000000000006E-2</v>
      </c>
      <c r="Y32" s="144">
        <v>5.6000000000000008E-2</v>
      </c>
      <c r="Z32" s="141" t="s">
        <v>131</v>
      </c>
      <c r="AA32" s="144">
        <v>4.8000000000000001E-2</v>
      </c>
      <c r="AB32" s="145">
        <v>3.7000000000000005E-2</v>
      </c>
      <c r="AC32" s="146">
        <v>1.2E-2</v>
      </c>
      <c r="AD32" s="12"/>
      <c r="AF32" s="163" t="s">
        <v>154</v>
      </c>
      <c r="AG32" s="159" t="s">
        <v>190</v>
      </c>
    </row>
    <row r="33" spans="1:33">
      <c r="A33" s="147" t="s">
        <v>155</v>
      </c>
      <c r="B33" s="120">
        <v>6.8000000000000005E-2</v>
      </c>
      <c r="C33" s="121">
        <v>0.05</v>
      </c>
      <c r="D33" s="121">
        <v>2.8000000000000001E-2</v>
      </c>
      <c r="E33" s="111">
        <v>0</v>
      </c>
      <c r="F33" s="122">
        <v>2.5999999999999999E-2</v>
      </c>
      <c r="G33" s="118" t="s">
        <v>131</v>
      </c>
      <c r="H33" s="113">
        <v>0</v>
      </c>
      <c r="I33" s="120">
        <v>1.7999999999999999E-2</v>
      </c>
      <c r="J33" s="111">
        <v>0</v>
      </c>
      <c r="K33" s="123">
        <v>0.125</v>
      </c>
      <c r="L33" s="118" t="s">
        <v>131</v>
      </c>
      <c r="M33" s="124">
        <v>9.9000000000000005E-2</v>
      </c>
      <c r="N33" s="124">
        <v>8.1000000000000003E-2</v>
      </c>
      <c r="O33" s="124">
        <v>0.107</v>
      </c>
      <c r="P33" s="124">
        <v>0.107</v>
      </c>
      <c r="Q33" s="118" t="s">
        <v>131</v>
      </c>
      <c r="R33" s="118" t="s">
        <v>131</v>
      </c>
      <c r="S33" s="124">
        <v>8.8999999999999996E-2</v>
      </c>
      <c r="T33" s="118" t="s">
        <v>131</v>
      </c>
      <c r="U33" s="124">
        <v>8.4999999999999992E-2</v>
      </c>
      <c r="V33" s="124">
        <v>8.1000000000000003E-2</v>
      </c>
      <c r="W33" s="118" t="s">
        <v>131</v>
      </c>
      <c r="X33" s="124">
        <v>6.7000000000000004E-2</v>
      </c>
      <c r="Y33" s="124">
        <v>6.3E-2</v>
      </c>
      <c r="Z33" s="118" t="s">
        <v>131</v>
      </c>
      <c r="AA33" s="124">
        <v>5.8999999999999997E-2</v>
      </c>
      <c r="AB33" s="125">
        <v>4.1000000000000002E-2</v>
      </c>
      <c r="AC33" s="117">
        <v>1.2999999999999999E-2</v>
      </c>
      <c r="AD33" s="12"/>
      <c r="AF33" s="158" t="s">
        <v>180</v>
      </c>
      <c r="AG33" s="159" t="s">
        <v>190</v>
      </c>
    </row>
    <row r="34" spans="1:33">
      <c r="A34" s="147" t="s">
        <v>156</v>
      </c>
      <c r="B34" s="120">
        <v>6.8000000000000005E-2</v>
      </c>
      <c r="C34" s="121">
        <v>0.05</v>
      </c>
      <c r="D34" s="121">
        <v>2.8000000000000001E-2</v>
      </c>
      <c r="E34" s="111">
        <v>0</v>
      </c>
      <c r="F34" s="122">
        <v>2.5999999999999999E-2</v>
      </c>
      <c r="G34" s="118" t="s">
        <v>131</v>
      </c>
      <c r="H34" s="113">
        <v>0</v>
      </c>
      <c r="I34" s="120">
        <v>1.7999999999999999E-2</v>
      </c>
      <c r="J34" s="111">
        <v>0</v>
      </c>
      <c r="K34" s="123">
        <v>0.125</v>
      </c>
      <c r="L34" s="118" t="s">
        <v>131</v>
      </c>
      <c r="M34" s="124">
        <v>9.9000000000000005E-2</v>
      </c>
      <c r="N34" s="124">
        <v>8.1000000000000003E-2</v>
      </c>
      <c r="O34" s="124">
        <v>0.107</v>
      </c>
      <c r="P34" s="124">
        <v>0.107</v>
      </c>
      <c r="Q34" s="118" t="s">
        <v>131</v>
      </c>
      <c r="R34" s="118" t="s">
        <v>131</v>
      </c>
      <c r="S34" s="124">
        <v>8.8999999999999996E-2</v>
      </c>
      <c r="T34" s="118" t="s">
        <v>131</v>
      </c>
      <c r="U34" s="124">
        <v>8.4999999999999992E-2</v>
      </c>
      <c r="V34" s="124">
        <v>8.1000000000000003E-2</v>
      </c>
      <c r="W34" s="118" t="s">
        <v>131</v>
      </c>
      <c r="X34" s="124">
        <v>6.7000000000000004E-2</v>
      </c>
      <c r="Y34" s="124">
        <v>6.3E-2</v>
      </c>
      <c r="Z34" s="118" t="s">
        <v>131</v>
      </c>
      <c r="AA34" s="124">
        <v>5.8999999999999997E-2</v>
      </c>
      <c r="AB34" s="125">
        <v>4.1000000000000002E-2</v>
      </c>
      <c r="AC34" s="117">
        <v>1.2999999999999999E-2</v>
      </c>
      <c r="AD34" s="12"/>
      <c r="AF34" s="158" t="s">
        <v>181</v>
      </c>
      <c r="AG34" s="159" t="s">
        <v>190</v>
      </c>
    </row>
    <row r="35" spans="1:33">
      <c r="A35" s="147" t="s">
        <v>157</v>
      </c>
      <c r="B35" s="120">
        <v>6.7000000000000004E-2</v>
      </c>
      <c r="C35" s="121">
        <v>4.9000000000000002E-2</v>
      </c>
      <c r="D35" s="121">
        <v>2.7E-2</v>
      </c>
      <c r="E35" s="111">
        <v>0</v>
      </c>
      <c r="F35" s="122">
        <v>1.7999999999999999E-2</v>
      </c>
      <c r="G35" s="118" t="s">
        <v>131</v>
      </c>
      <c r="H35" s="113">
        <v>0</v>
      </c>
      <c r="I35" s="120">
        <v>1.2999999999999999E-2</v>
      </c>
      <c r="J35" s="111">
        <v>0</v>
      </c>
      <c r="K35" s="123">
        <v>0.107</v>
      </c>
      <c r="L35" s="118" t="s">
        <v>131</v>
      </c>
      <c r="M35" s="124">
        <v>8.8999999999999996E-2</v>
      </c>
      <c r="N35" s="124">
        <v>7.0999999999999994E-2</v>
      </c>
      <c r="O35" s="124">
        <v>9.4E-2</v>
      </c>
      <c r="P35" s="124">
        <v>8.8999999999999996E-2</v>
      </c>
      <c r="Q35" s="118" t="s">
        <v>131</v>
      </c>
      <c r="R35" s="118" t="s">
        <v>131</v>
      </c>
      <c r="S35" s="124">
        <v>7.5999999999999998E-2</v>
      </c>
      <c r="T35" s="118" t="s">
        <v>131</v>
      </c>
      <c r="U35" s="124">
        <v>6.699999999999999E-2</v>
      </c>
      <c r="V35" s="124">
        <v>7.5999999999999998E-2</v>
      </c>
      <c r="W35" s="118" t="s">
        <v>131</v>
      </c>
      <c r="X35" s="124">
        <v>5.3999999999999999E-2</v>
      </c>
      <c r="Y35" s="124">
        <v>5.8000000000000003E-2</v>
      </c>
      <c r="Z35" s="118" t="s">
        <v>131</v>
      </c>
      <c r="AA35" s="124">
        <v>4.9000000000000002E-2</v>
      </c>
      <c r="AB35" s="125">
        <v>3.5999999999999997E-2</v>
      </c>
      <c r="AC35" s="117">
        <v>8.9999999999999993E-3</v>
      </c>
      <c r="AD35" s="12"/>
      <c r="AF35" s="158" t="s">
        <v>182</v>
      </c>
      <c r="AG35" s="159" t="s">
        <v>190</v>
      </c>
    </row>
    <row r="36" spans="1:33">
      <c r="A36" s="147" t="s">
        <v>158</v>
      </c>
      <c r="B36" s="120">
        <v>6.5000000000000002E-2</v>
      </c>
      <c r="C36" s="121">
        <v>4.7E-2</v>
      </c>
      <c r="D36" s="121">
        <v>2.6000000000000002E-2</v>
      </c>
      <c r="E36" s="111">
        <v>0</v>
      </c>
      <c r="F36" s="122">
        <v>1.7999999999999999E-2</v>
      </c>
      <c r="G36" s="118" t="s">
        <v>131</v>
      </c>
      <c r="H36" s="113">
        <v>0</v>
      </c>
      <c r="I36" s="120">
        <v>1.2999999999999999E-2</v>
      </c>
      <c r="J36" s="111">
        <v>0</v>
      </c>
      <c r="K36" s="123">
        <v>0.105</v>
      </c>
      <c r="L36" s="118" t="s">
        <v>131</v>
      </c>
      <c r="M36" s="124">
        <v>8.6999999999999994E-2</v>
      </c>
      <c r="N36" s="124">
        <v>6.8999999999999992E-2</v>
      </c>
      <c r="O36" s="124">
        <v>9.1999999999999998E-2</v>
      </c>
      <c r="P36" s="124">
        <v>8.6999999999999994E-2</v>
      </c>
      <c r="Q36" s="118" t="s">
        <v>131</v>
      </c>
      <c r="R36" s="118" t="s">
        <v>131</v>
      </c>
      <c r="S36" s="124">
        <v>7.3999999999999996E-2</v>
      </c>
      <c r="T36" s="118" t="s">
        <v>131</v>
      </c>
      <c r="U36" s="124">
        <v>6.5999999999999989E-2</v>
      </c>
      <c r="V36" s="124">
        <v>7.3999999999999996E-2</v>
      </c>
      <c r="W36" s="118" t="s">
        <v>131</v>
      </c>
      <c r="X36" s="124">
        <v>5.2999999999999999E-2</v>
      </c>
      <c r="Y36" s="124">
        <v>5.6000000000000001E-2</v>
      </c>
      <c r="Z36" s="118" t="s">
        <v>131</v>
      </c>
      <c r="AA36" s="124">
        <v>4.8000000000000001E-2</v>
      </c>
      <c r="AB36" s="125">
        <v>3.5000000000000003E-2</v>
      </c>
      <c r="AC36" s="117">
        <v>8.9999999999999993E-3</v>
      </c>
      <c r="AD36" s="12"/>
      <c r="AF36" s="158" t="s">
        <v>183</v>
      </c>
      <c r="AG36" s="159" t="s">
        <v>190</v>
      </c>
    </row>
    <row r="37" spans="1:33" ht="19.5" thickBot="1">
      <c r="A37" s="147" t="s">
        <v>159</v>
      </c>
      <c r="B37" s="148">
        <v>6.4000000000000001E-2</v>
      </c>
      <c r="C37" s="149">
        <v>4.7E-2</v>
      </c>
      <c r="D37" s="149">
        <v>2.6000000000000002E-2</v>
      </c>
      <c r="E37" s="150">
        <v>0</v>
      </c>
      <c r="F37" s="151">
        <v>1.7999999999999999E-2</v>
      </c>
      <c r="G37" s="152" t="s">
        <v>131</v>
      </c>
      <c r="H37" s="153">
        <v>0</v>
      </c>
      <c r="I37" s="148">
        <v>1.2999999999999999E-2</v>
      </c>
      <c r="J37" s="150">
        <v>0</v>
      </c>
      <c r="K37" s="154">
        <v>0.104</v>
      </c>
      <c r="L37" s="152" t="s">
        <v>131</v>
      </c>
      <c r="M37" s="155">
        <v>8.5999999999999993E-2</v>
      </c>
      <c r="N37" s="155">
        <v>6.8999999999999992E-2</v>
      </c>
      <c r="O37" s="155">
        <v>9.0999999999999998E-2</v>
      </c>
      <c r="P37" s="155">
        <v>8.6999999999999994E-2</v>
      </c>
      <c r="Q37" s="152" t="s">
        <v>131</v>
      </c>
      <c r="R37" s="152" t="s">
        <v>131</v>
      </c>
      <c r="S37" s="155">
        <v>7.3999999999999996E-2</v>
      </c>
      <c r="T37" s="152" t="s">
        <v>131</v>
      </c>
      <c r="U37" s="155">
        <v>6.5999999999999989E-2</v>
      </c>
      <c r="V37" s="155">
        <v>7.2999999999999995E-2</v>
      </c>
      <c r="W37" s="152" t="s">
        <v>131</v>
      </c>
      <c r="X37" s="155">
        <v>5.2999999999999999E-2</v>
      </c>
      <c r="Y37" s="155">
        <v>5.6000000000000001E-2</v>
      </c>
      <c r="Z37" s="152" t="s">
        <v>131</v>
      </c>
      <c r="AA37" s="155">
        <v>4.8000000000000001E-2</v>
      </c>
      <c r="AB37" s="156">
        <v>3.5000000000000003E-2</v>
      </c>
      <c r="AC37" s="157">
        <v>8.9999999999999993E-3</v>
      </c>
      <c r="AD37" s="12"/>
      <c r="AF37" s="164" t="s">
        <v>184</v>
      </c>
      <c r="AG37" s="165" t="s">
        <v>190</v>
      </c>
    </row>
    <row r="38" spans="1:33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3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 xr:uid="{5AA9D140-E521-4A4C-9555-D901093D4215}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S25"/>
  <sheetViews>
    <sheetView zoomScale="60" zoomScaleNormal="60" workbookViewId="0">
      <selection activeCell="B3" sqref="B3:B5"/>
    </sheetView>
  </sheetViews>
  <sheetFormatPr defaultRowHeight="18.75"/>
  <cols>
    <col min="2" max="2" width="12.5" customWidth="1"/>
    <col min="3" max="4" width="12.5" style="48" customWidth="1"/>
    <col min="5" max="5" width="30.625" style="48" customWidth="1"/>
    <col min="6" max="6" width="14" style="48" customWidth="1"/>
    <col min="7" max="7" width="12.5" style="48" customWidth="1"/>
    <col min="8" max="8" width="35.375" style="15" customWidth="1"/>
    <col min="9" max="9" width="12.5" style="48" customWidth="1"/>
    <col min="10" max="10" width="33.5" style="22" customWidth="1"/>
    <col min="11" max="11" width="12.5" style="48" customWidth="1"/>
    <col min="12" max="12" width="35.5" style="24" customWidth="1"/>
    <col min="13" max="13" width="35" customWidth="1"/>
    <col min="14" max="19" width="30.125" customWidth="1"/>
  </cols>
  <sheetData>
    <row r="2" spans="2:19">
      <c r="B2" s="16" t="s">
        <v>7</v>
      </c>
      <c r="C2" s="26"/>
      <c r="D2" s="26"/>
      <c r="E2" s="26"/>
      <c r="F2" s="26"/>
      <c r="G2" s="26"/>
      <c r="H2" s="17"/>
      <c r="I2" s="26"/>
      <c r="J2" s="27"/>
      <c r="K2" s="26"/>
      <c r="L2" s="28"/>
      <c r="M2" s="18"/>
      <c r="N2" s="18"/>
      <c r="O2" s="18"/>
      <c r="P2" s="18"/>
      <c r="Q2" s="18"/>
      <c r="R2" s="18"/>
      <c r="S2" s="18"/>
    </row>
    <row r="3" spans="2:19" ht="18.75" customHeight="1">
      <c r="B3" s="304" t="s">
        <v>9</v>
      </c>
      <c r="C3" s="303" t="s">
        <v>10</v>
      </c>
      <c r="D3" s="303" t="s">
        <v>11</v>
      </c>
      <c r="E3" s="303" t="s">
        <v>13</v>
      </c>
      <c r="F3" s="305" t="s">
        <v>50</v>
      </c>
      <c r="G3" s="303" t="s">
        <v>53</v>
      </c>
      <c r="H3" s="303"/>
      <c r="I3" s="303" t="s">
        <v>54</v>
      </c>
      <c r="J3" s="303"/>
      <c r="K3" s="303" t="s">
        <v>55</v>
      </c>
      <c r="L3" s="303"/>
      <c r="M3" s="302" t="s">
        <v>34</v>
      </c>
      <c r="N3" s="302" t="s">
        <v>35</v>
      </c>
      <c r="O3" s="302" t="s">
        <v>36</v>
      </c>
      <c r="P3" s="302" t="s">
        <v>37</v>
      </c>
      <c r="Q3" s="302" t="s">
        <v>38</v>
      </c>
      <c r="R3" s="302" t="s">
        <v>39</v>
      </c>
      <c r="S3" s="302" t="s">
        <v>40</v>
      </c>
    </row>
    <row r="4" spans="2:19">
      <c r="B4" s="304"/>
      <c r="C4" s="303"/>
      <c r="D4" s="303"/>
      <c r="E4" s="303"/>
      <c r="F4" s="306"/>
      <c r="G4" s="303"/>
      <c r="H4" s="303"/>
      <c r="I4" s="303"/>
      <c r="J4" s="303"/>
      <c r="K4" s="303"/>
      <c r="L4" s="303"/>
      <c r="M4" s="302"/>
      <c r="N4" s="302"/>
      <c r="O4" s="302"/>
      <c r="P4" s="302"/>
      <c r="Q4" s="302"/>
      <c r="R4" s="302"/>
      <c r="S4" s="302"/>
    </row>
    <row r="5" spans="2:19">
      <c r="B5" s="304"/>
      <c r="C5" s="303"/>
      <c r="D5" s="303"/>
      <c r="E5" s="303"/>
      <c r="F5" s="307"/>
      <c r="G5" s="303"/>
      <c r="H5" s="303"/>
      <c r="I5" s="303"/>
      <c r="J5" s="303"/>
      <c r="K5" s="303"/>
      <c r="L5" s="303"/>
      <c r="M5" s="302"/>
      <c r="N5" s="302"/>
      <c r="O5" s="302"/>
      <c r="P5" s="302"/>
      <c r="Q5" s="302"/>
      <c r="R5" s="302"/>
      <c r="S5" s="302"/>
    </row>
    <row r="6" spans="2:19" ht="48" customHeight="1">
      <c r="B6" s="19" t="s">
        <v>1</v>
      </c>
      <c r="C6" s="29" t="s">
        <v>20</v>
      </c>
      <c r="D6" s="30" t="s">
        <v>5</v>
      </c>
      <c r="E6" s="30" t="str">
        <f t="shared" ref="E6:E23" si="0">B6&amp;C6&amp;D6</f>
        <v>処遇加算Ⅰ特定加算Ⅰベア加算</v>
      </c>
      <c r="F6" s="30" t="s">
        <v>76</v>
      </c>
      <c r="G6" s="31" t="s">
        <v>76</v>
      </c>
      <c r="H6" s="32" t="s">
        <v>77</v>
      </c>
      <c r="I6" s="31"/>
      <c r="J6" s="33" t="s">
        <v>70</v>
      </c>
      <c r="K6" s="31"/>
      <c r="L6" s="34" t="s">
        <v>70</v>
      </c>
      <c r="M6" s="61" t="s">
        <v>196</v>
      </c>
      <c r="N6" s="61" t="s">
        <v>196</v>
      </c>
      <c r="O6" s="61" t="s">
        <v>196</v>
      </c>
      <c r="P6" s="61" t="s">
        <v>196</v>
      </c>
      <c r="Q6" s="61" t="s">
        <v>196</v>
      </c>
      <c r="R6" s="61" t="s">
        <v>196</v>
      </c>
      <c r="S6" s="61" t="s">
        <v>196</v>
      </c>
    </row>
    <row r="7" spans="2:19" ht="48" customHeight="1">
      <c r="B7" s="19" t="s">
        <v>1</v>
      </c>
      <c r="C7" s="29" t="s">
        <v>20</v>
      </c>
      <c r="D7" s="30" t="s">
        <v>3</v>
      </c>
      <c r="E7" s="30" t="str">
        <f t="shared" si="0"/>
        <v>処遇加算Ⅰ特定加算Ⅰベア加算なし</v>
      </c>
      <c r="F7" s="30" t="s">
        <v>108</v>
      </c>
      <c r="G7" s="31" t="s">
        <v>76</v>
      </c>
      <c r="H7" s="32" t="s">
        <v>185</v>
      </c>
      <c r="I7" s="31" t="s">
        <v>197</v>
      </c>
      <c r="J7" s="33" t="s">
        <v>78</v>
      </c>
      <c r="K7" s="35"/>
      <c r="L7" s="36"/>
      <c r="M7" s="61" t="s">
        <v>231</v>
      </c>
      <c r="N7" s="61" t="s">
        <v>196</v>
      </c>
      <c r="O7" s="61" t="s">
        <v>196</v>
      </c>
      <c r="P7" s="61" t="s">
        <v>196</v>
      </c>
      <c r="Q7" s="61" t="s">
        <v>196</v>
      </c>
      <c r="R7" s="61" t="s">
        <v>196</v>
      </c>
      <c r="S7" s="61" t="s">
        <v>196</v>
      </c>
    </row>
    <row r="8" spans="2:19" ht="48" customHeight="1">
      <c r="B8" s="19" t="s">
        <v>17</v>
      </c>
      <c r="C8" s="29" t="s">
        <v>20</v>
      </c>
      <c r="D8" s="30" t="s">
        <v>5</v>
      </c>
      <c r="E8" s="30" t="str">
        <f t="shared" si="0"/>
        <v>処遇加算Ⅱ特定加算Ⅰベア加算</v>
      </c>
      <c r="F8" s="31" t="s">
        <v>198</v>
      </c>
      <c r="G8" s="31" t="s">
        <v>76</v>
      </c>
      <c r="H8" s="37" t="s">
        <v>199</v>
      </c>
      <c r="I8" s="31" t="s">
        <v>198</v>
      </c>
      <c r="J8" s="38" t="s">
        <v>80</v>
      </c>
      <c r="K8" s="63"/>
      <c r="L8" s="60"/>
      <c r="M8" s="62" t="s">
        <v>196</v>
      </c>
      <c r="N8" s="61" t="s">
        <v>196</v>
      </c>
      <c r="O8" s="61" t="s">
        <v>196</v>
      </c>
      <c r="P8" s="61" t="s">
        <v>200</v>
      </c>
      <c r="Q8" s="61" t="s">
        <v>196</v>
      </c>
      <c r="R8" s="61" t="s">
        <v>196</v>
      </c>
      <c r="S8" s="61" t="s">
        <v>196</v>
      </c>
    </row>
    <row r="9" spans="2:19" ht="48" customHeight="1">
      <c r="B9" s="19" t="s">
        <v>17</v>
      </c>
      <c r="C9" s="29" t="s">
        <v>20</v>
      </c>
      <c r="D9" s="30" t="s">
        <v>3</v>
      </c>
      <c r="E9" s="30" t="str">
        <f t="shared" si="0"/>
        <v>処遇加算Ⅱ特定加算Ⅰベア加算なし</v>
      </c>
      <c r="F9" s="31" t="s">
        <v>201</v>
      </c>
      <c r="G9" s="31" t="s">
        <v>76</v>
      </c>
      <c r="H9" s="32" t="s">
        <v>232</v>
      </c>
      <c r="I9" s="31" t="s">
        <v>197</v>
      </c>
      <c r="J9" s="39" t="s">
        <v>202</v>
      </c>
      <c r="K9" s="40" t="s">
        <v>201</v>
      </c>
      <c r="L9" s="41" t="s">
        <v>82</v>
      </c>
      <c r="M9" s="61" t="s">
        <v>231</v>
      </c>
      <c r="N9" s="61" t="s">
        <v>196</v>
      </c>
      <c r="O9" s="61" t="s">
        <v>196</v>
      </c>
      <c r="P9" s="61" t="s">
        <v>200</v>
      </c>
      <c r="Q9" s="61" t="s">
        <v>196</v>
      </c>
      <c r="R9" s="61" t="s">
        <v>196</v>
      </c>
      <c r="S9" s="61" t="s">
        <v>196</v>
      </c>
    </row>
    <row r="10" spans="2:19" ht="48" customHeight="1">
      <c r="B10" s="19" t="s">
        <v>18</v>
      </c>
      <c r="C10" s="29" t="s">
        <v>20</v>
      </c>
      <c r="D10" s="30" t="s">
        <v>5</v>
      </c>
      <c r="E10" s="30" t="str">
        <f t="shared" si="0"/>
        <v>処遇加算Ⅲ特定加算Ⅰベア加算</v>
      </c>
      <c r="F10" s="31" t="s">
        <v>203</v>
      </c>
      <c r="G10" s="31" t="s">
        <v>76</v>
      </c>
      <c r="H10" s="32" t="s">
        <v>204</v>
      </c>
      <c r="I10" s="31" t="s">
        <v>203</v>
      </c>
      <c r="J10" s="38" t="s">
        <v>84</v>
      </c>
      <c r="K10" s="63"/>
      <c r="L10" s="60"/>
      <c r="M10" s="62" t="s">
        <v>196</v>
      </c>
      <c r="N10" s="61" t="s">
        <v>205</v>
      </c>
      <c r="O10" s="61" t="s">
        <v>206</v>
      </c>
      <c r="P10" s="61" t="s">
        <v>196</v>
      </c>
      <c r="Q10" s="61" t="s">
        <v>196</v>
      </c>
      <c r="R10" s="61" t="s">
        <v>196</v>
      </c>
      <c r="S10" s="61" t="s">
        <v>196</v>
      </c>
    </row>
    <row r="11" spans="2:19" ht="48" customHeight="1">
      <c r="B11" s="19" t="s">
        <v>18</v>
      </c>
      <c r="C11" s="29" t="s">
        <v>20</v>
      </c>
      <c r="D11" s="30" t="s">
        <v>3</v>
      </c>
      <c r="E11" s="30" t="str">
        <f t="shared" si="0"/>
        <v>処遇加算Ⅲ特定加算Ⅰベア加算なし</v>
      </c>
      <c r="F11" s="31" t="s">
        <v>207</v>
      </c>
      <c r="G11" s="31" t="s">
        <v>76</v>
      </c>
      <c r="H11" s="32" t="s">
        <v>233</v>
      </c>
      <c r="I11" s="31" t="s">
        <v>197</v>
      </c>
      <c r="J11" s="39" t="s">
        <v>208</v>
      </c>
      <c r="K11" s="40" t="s">
        <v>207</v>
      </c>
      <c r="L11" s="55" t="s">
        <v>86</v>
      </c>
      <c r="M11" s="61" t="s">
        <v>231</v>
      </c>
      <c r="N11" s="61" t="s">
        <v>205</v>
      </c>
      <c r="O11" s="61" t="s">
        <v>206</v>
      </c>
      <c r="P11" s="61" t="s">
        <v>196</v>
      </c>
      <c r="Q11" s="61" t="s">
        <v>196</v>
      </c>
      <c r="R11" s="61" t="s">
        <v>196</v>
      </c>
      <c r="S11" s="61" t="s">
        <v>196</v>
      </c>
    </row>
    <row r="12" spans="2:19" ht="48" customHeight="1">
      <c r="B12" s="19" t="s">
        <v>1</v>
      </c>
      <c r="C12" s="29" t="s">
        <v>2</v>
      </c>
      <c r="D12" s="30" t="s">
        <v>5</v>
      </c>
      <c r="E12" s="30" t="str">
        <f t="shared" si="0"/>
        <v>処遇加算Ⅰ特定加算Ⅱベア加算</v>
      </c>
      <c r="F12" s="30" t="s">
        <v>71</v>
      </c>
      <c r="G12" s="31" t="s">
        <v>87</v>
      </c>
      <c r="H12" s="32" t="s">
        <v>88</v>
      </c>
      <c r="I12" s="31"/>
      <c r="J12" s="39"/>
      <c r="K12" s="40"/>
      <c r="L12" s="41"/>
      <c r="M12" s="62" t="s">
        <v>196</v>
      </c>
      <c r="N12" s="61" t="s">
        <v>196</v>
      </c>
      <c r="O12" s="61" t="s">
        <v>196</v>
      </c>
      <c r="P12" s="61" t="s">
        <v>196</v>
      </c>
      <c r="Q12" s="61" t="s">
        <v>196</v>
      </c>
      <c r="R12" s="61" t="s">
        <v>196</v>
      </c>
      <c r="S12" s="61" t="s">
        <v>196</v>
      </c>
    </row>
    <row r="13" spans="2:19" ht="48" customHeight="1">
      <c r="B13" s="19" t="s">
        <v>1</v>
      </c>
      <c r="C13" s="29" t="s">
        <v>2</v>
      </c>
      <c r="D13" s="30" t="s">
        <v>3</v>
      </c>
      <c r="E13" s="30" t="str">
        <f t="shared" si="0"/>
        <v>処遇加算Ⅰ特定加算Ⅱベア加算なし</v>
      </c>
      <c r="F13" s="30" t="s">
        <v>72</v>
      </c>
      <c r="G13" s="31" t="s">
        <v>87</v>
      </c>
      <c r="H13" s="32" t="s">
        <v>186</v>
      </c>
      <c r="I13" s="31" t="s">
        <v>209</v>
      </c>
      <c r="J13" s="56" t="s">
        <v>73</v>
      </c>
      <c r="K13" s="40"/>
      <c r="L13" s="41"/>
      <c r="M13" s="61" t="s">
        <v>231</v>
      </c>
      <c r="N13" s="61" t="s">
        <v>196</v>
      </c>
      <c r="O13" s="61" t="s">
        <v>196</v>
      </c>
      <c r="P13" s="61" t="s">
        <v>196</v>
      </c>
      <c r="Q13" s="61" t="s">
        <v>196</v>
      </c>
      <c r="R13" s="61" t="s">
        <v>196</v>
      </c>
      <c r="S13" s="61" t="s">
        <v>196</v>
      </c>
    </row>
    <row r="14" spans="2:19" ht="48" customHeight="1">
      <c r="B14" s="19" t="s">
        <v>17</v>
      </c>
      <c r="C14" s="29" t="s">
        <v>2</v>
      </c>
      <c r="D14" s="30" t="s">
        <v>5</v>
      </c>
      <c r="E14" s="30" t="str">
        <f t="shared" si="0"/>
        <v>処遇加算Ⅱ特定加算Ⅱベア加算</v>
      </c>
      <c r="F14" s="31" t="s">
        <v>210</v>
      </c>
      <c r="G14" s="31" t="s">
        <v>87</v>
      </c>
      <c r="H14" s="33" t="s">
        <v>211</v>
      </c>
      <c r="I14" s="31" t="s">
        <v>210</v>
      </c>
      <c r="J14" s="38" t="s">
        <v>90</v>
      </c>
      <c r="K14" s="63"/>
      <c r="L14" s="60"/>
      <c r="M14" s="61" t="s">
        <v>196</v>
      </c>
      <c r="N14" s="61" t="s">
        <v>196</v>
      </c>
      <c r="O14" s="61" t="s">
        <v>196</v>
      </c>
      <c r="P14" s="61" t="s">
        <v>200</v>
      </c>
      <c r="Q14" s="61" t="s">
        <v>196</v>
      </c>
      <c r="R14" s="61" t="s">
        <v>196</v>
      </c>
      <c r="S14" s="61" t="s">
        <v>196</v>
      </c>
    </row>
    <row r="15" spans="2:19" ht="48" customHeight="1">
      <c r="B15" s="19" t="s">
        <v>17</v>
      </c>
      <c r="C15" s="29" t="s">
        <v>2</v>
      </c>
      <c r="D15" s="30" t="s">
        <v>3</v>
      </c>
      <c r="E15" s="30" t="str">
        <f t="shared" si="0"/>
        <v>処遇加算Ⅱ特定加算Ⅱベア加算なし</v>
      </c>
      <c r="F15" s="31" t="s">
        <v>212</v>
      </c>
      <c r="G15" s="31" t="s">
        <v>87</v>
      </c>
      <c r="H15" s="32" t="s">
        <v>234</v>
      </c>
      <c r="I15" s="31" t="s">
        <v>209</v>
      </c>
      <c r="J15" s="39" t="s">
        <v>213</v>
      </c>
      <c r="K15" s="40" t="s">
        <v>212</v>
      </c>
      <c r="L15" s="41" t="s">
        <v>92</v>
      </c>
      <c r="M15" s="61" t="s">
        <v>231</v>
      </c>
      <c r="N15" s="61" t="s">
        <v>196</v>
      </c>
      <c r="O15" s="61" t="s">
        <v>196</v>
      </c>
      <c r="P15" s="61" t="s">
        <v>200</v>
      </c>
      <c r="Q15" s="61" t="s">
        <v>196</v>
      </c>
      <c r="R15" s="61" t="s">
        <v>196</v>
      </c>
      <c r="S15" s="61" t="s">
        <v>196</v>
      </c>
    </row>
    <row r="16" spans="2:19" ht="48" customHeight="1">
      <c r="B16" s="19" t="s">
        <v>18</v>
      </c>
      <c r="C16" s="29" t="s">
        <v>2</v>
      </c>
      <c r="D16" s="30" t="s">
        <v>5</v>
      </c>
      <c r="E16" s="30" t="str">
        <f t="shared" si="0"/>
        <v>処遇加算Ⅲ特定加算Ⅱベア加算</v>
      </c>
      <c r="F16" s="31" t="s">
        <v>214</v>
      </c>
      <c r="G16" s="31" t="s">
        <v>87</v>
      </c>
      <c r="H16" s="33" t="s">
        <v>215</v>
      </c>
      <c r="I16" s="31" t="s">
        <v>214</v>
      </c>
      <c r="J16" s="56" t="s">
        <v>94</v>
      </c>
      <c r="K16" s="63"/>
      <c r="L16" s="60"/>
      <c r="M16" s="62" t="s">
        <v>196</v>
      </c>
      <c r="N16" s="61" t="s">
        <v>205</v>
      </c>
      <c r="O16" s="61" t="s">
        <v>206</v>
      </c>
      <c r="P16" s="61" t="s">
        <v>196</v>
      </c>
      <c r="Q16" s="61" t="s">
        <v>196</v>
      </c>
      <c r="R16" s="61" t="s">
        <v>196</v>
      </c>
      <c r="S16" s="61" t="s">
        <v>196</v>
      </c>
    </row>
    <row r="17" spans="2:19" ht="48" customHeight="1">
      <c r="B17" s="19" t="s">
        <v>18</v>
      </c>
      <c r="C17" s="29" t="s">
        <v>2</v>
      </c>
      <c r="D17" s="30" t="s">
        <v>3</v>
      </c>
      <c r="E17" s="30" t="str">
        <f t="shared" si="0"/>
        <v>処遇加算Ⅲ特定加算Ⅱベア加算なし</v>
      </c>
      <c r="F17" s="31" t="s">
        <v>216</v>
      </c>
      <c r="G17" s="35" t="s">
        <v>87</v>
      </c>
      <c r="H17" s="54" t="s">
        <v>235</v>
      </c>
      <c r="I17" s="31" t="s">
        <v>214</v>
      </c>
      <c r="J17" s="33" t="s">
        <v>217</v>
      </c>
      <c r="K17" s="42" t="s">
        <v>216</v>
      </c>
      <c r="L17" s="57" t="s">
        <v>96</v>
      </c>
      <c r="M17" s="61" t="s">
        <v>231</v>
      </c>
      <c r="N17" s="61" t="s">
        <v>205</v>
      </c>
      <c r="O17" s="61" t="s">
        <v>206</v>
      </c>
      <c r="P17" s="61" t="s">
        <v>196</v>
      </c>
      <c r="Q17" s="61" t="s">
        <v>196</v>
      </c>
      <c r="R17" s="61" t="s">
        <v>196</v>
      </c>
      <c r="S17" s="61" t="s">
        <v>196</v>
      </c>
    </row>
    <row r="18" spans="2:19" ht="48" customHeight="1">
      <c r="B18" s="19" t="s">
        <v>1</v>
      </c>
      <c r="C18" s="29" t="s">
        <v>4</v>
      </c>
      <c r="D18" s="30" t="s">
        <v>5</v>
      </c>
      <c r="E18" s="30" t="str">
        <f t="shared" si="0"/>
        <v>処遇加算Ⅰ特定加算なしベア加算</v>
      </c>
      <c r="F18" s="44" t="s">
        <v>98</v>
      </c>
      <c r="G18" s="35" t="s">
        <v>87</v>
      </c>
      <c r="H18" s="45" t="s">
        <v>97</v>
      </c>
      <c r="I18" s="46" t="s">
        <v>98</v>
      </c>
      <c r="J18" s="32" t="s">
        <v>99</v>
      </c>
      <c r="K18" s="31"/>
      <c r="L18" s="34"/>
      <c r="M18" s="62" t="s">
        <v>196</v>
      </c>
      <c r="N18" s="61" t="s">
        <v>196</v>
      </c>
      <c r="O18" s="61" t="s">
        <v>196</v>
      </c>
      <c r="P18" s="61" t="s">
        <v>196</v>
      </c>
      <c r="Q18" s="61" t="s">
        <v>218</v>
      </c>
      <c r="R18" s="61" t="s">
        <v>196</v>
      </c>
      <c r="S18" s="61" t="s">
        <v>219</v>
      </c>
    </row>
    <row r="19" spans="2:19" ht="48" customHeight="1">
      <c r="B19" s="19" t="s">
        <v>1</v>
      </c>
      <c r="C19" s="29" t="s">
        <v>4</v>
      </c>
      <c r="D19" s="30" t="s">
        <v>3</v>
      </c>
      <c r="E19" s="30" t="str">
        <f t="shared" si="0"/>
        <v>処遇加算Ⅰ特定加算なしベア加算なし</v>
      </c>
      <c r="F19" s="44" t="s">
        <v>109</v>
      </c>
      <c r="G19" s="40" t="s">
        <v>87</v>
      </c>
      <c r="H19" s="47" t="s">
        <v>187</v>
      </c>
      <c r="I19" s="46" t="s">
        <v>98</v>
      </c>
      <c r="J19" s="32" t="s">
        <v>188</v>
      </c>
      <c r="K19" s="31" t="s">
        <v>220</v>
      </c>
      <c r="L19" s="33" t="s">
        <v>74</v>
      </c>
      <c r="M19" s="61" t="s">
        <v>231</v>
      </c>
      <c r="N19" s="61" t="s">
        <v>196</v>
      </c>
      <c r="O19" s="61" t="s">
        <v>196</v>
      </c>
      <c r="P19" s="61" t="s">
        <v>196</v>
      </c>
      <c r="Q19" s="61" t="s">
        <v>218</v>
      </c>
      <c r="R19" s="61" t="s">
        <v>196</v>
      </c>
      <c r="S19" s="61" t="s">
        <v>219</v>
      </c>
    </row>
    <row r="20" spans="2:19" ht="48" customHeight="1">
      <c r="B20" s="19" t="s">
        <v>17</v>
      </c>
      <c r="C20" s="29" t="s">
        <v>4</v>
      </c>
      <c r="D20" s="30" t="s">
        <v>5</v>
      </c>
      <c r="E20" s="30" t="str">
        <f t="shared" si="0"/>
        <v>処遇加算Ⅱ特定加算なしベア加算</v>
      </c>
      <c r="F20" s="31" t="s">
        <v>221</v>
      </c>
      <c r="G20" s="42" t="s">
        <v>222</v>
      </c>
      <c r="H20" s="43" t="s">
        <v>100</v>
      </c>
      <c r="I20" s="46" t="s">
        <v>98</v>
      </c>
      <c r="J20" s="58" t="s">
        <v>223</v>
      </c>
      <c r="K20" s="31" t="s">
        <v>221</v>
      </c>
      <c r="L20" s="32" t="s">
        <v>102</v>
      </c>
      <c r="M20" s="62" t="s">
        <v>196</v>
      </c>
      <c r="N20" s="61" t="s">
        <v>196</v>
      </c>
      <c r="O20" s="61" t="s">
        <v>196</v>
      </c>
      <c r="P20" s="61" t="s">
        <v>196</v>
      </c>
      <c r="Q20" s="61" t="s">
        <v>218</v>
      </c>
      <c r="R20" s="61" t="s">
        <v>196</v>
      </c>
      <c r="S20" s="61" t="s">
        <v>219</v>
      </c>
    </row>
    <row r="21" spans="2:19" ht="48" customHeight="1">
      <c r="B21" s="19" t="s">
        <v>17</v>
      </c>
      <c r="C21" s="29" t="s">
        <v>4</v>
      </c>
      <c r="D21" s="30" t="s">
        <v>3</v>
      </c>
      <c r="E21" s="30" t="str">
        <f t="shared" si="0"/>
        <v>処遇加算Ⅱ特定加算なしベア加算なし</v>
      </c>
      <c r="F21" s="31" t="s">
        <v>224</v>
      </c>
      <c r="G21" s="31" t="s">
        <v>225</v>
      </c>
      <c r="H21" s="32" t="s">
        <v>236</v>
      </c>
      <c r="I21" s="31" t="s">
        <v>221</v>
      </c>
      <c r="J21" s="58" t="s">
        <v>189</v>
      </c>
      <c r="K21" s="31" t="s">
        <v>224</v>
      </c>
      <c r="L21" s="59" t="s">
        <v>75</v>
      </c>
      <c r="M21" s="61" t="s">
        <v>231</v>
      </c>
      <c r="N21" s="61" t="s">
        <v>196</v>
      </c>
      <c r="O21" s="61" t="s">
        <v>196</v>
      </c>
      <c r="P21" s="61" t="s">
        <v>196</v>
      </c>
      <c r="Q21" s="61" t="s">
        <v>218</v>
      </c>
      <c r="R21" s="61" t="s">
        <v>196</v>
      </c>
      <c r="S21" s="61" t="s">
        <v>219</v>
      </c>
    </row>
    <row r="22" spans="2:19" ht="48" customHeight="1">
      <c r="B22" s="19" t="s">
        <v>18</v>
      </c>
      <c r="C22" s="29" t="s">
        <v>4</v>
      </c>
      <c r="D22" s="30" t="s">
        <v>5</v>
      </c>
      <c r="E22" s="30" t="str">
        <f t="shared" si="0"/>
        <v>処遇加算Ⅲ特定加算なしベア加算</v>
      </c>
      <c r="F22" s="31" t="s">
        <v>226</v>
      </c>
      <c r="G22" s="31" t="s">
        <v>225</v>
      </c>
      <c r="H22" s="32" t="s">
        <v>227</v>
      </c>
      <c r="I22" s="31" t="s">
        <v>221</v>
      </c>
      <c r="J22" s="33" t="s">
        <v>228</v>
      </c>
      <c r="K22" s="31" t="s">
        <v>226</v>
      </c>
      <c r="L22" s="34" t="s">
        <v>105</v>
      </c>
      <c r="M22" s="61" t="s">
        <v>196</v>
      </c>
      <c r="N22" s="61" t="s">
        <v>205</v>
      </c>
      <c r="O22" s="61" t="s">
        <v>206</v>
      </c>
      <c r="P22" s="61" t="s">
        <v>196</v>
      </c>
      <c r="Q22" s="61" t="s">
        <v>218</v>
      </c>
      <c r="R22" s="61" t="s">
        <v>196</v>
      </c>
      <c r="S22" s="61" t="s">
        <v>219</v>
      </c>
    </row>
    <row r="23" spans="2:19" ht="48" customHeight="1">
      <c r="B23" s="19" t="s">
        <v>18</v>
      </c>
      <c r="C23" s="29" t="s">
        <v>4</v>
      </c>
      <c r="D23" s="30" t="s">
        <v>3</v>
      </c>
      <c r="E23" s="30" t="str">
        <f t="shared" si="0"/>
        <v>処遇加算Ⅲ特定加算なしベア加算なし</v>
      </c>
      <c r="F23" s="31" t="s">
        <v>229</v>
      </c>
      <c r="G23" s="31" t="s">
        <v>221</v>
      </c>
      <c r="H23" s="32" t="s">
        <v>237</v>
      </c>
      <c r="I23" s="31" t="s">
        <v>224</v>
      </c>
      <c r="J23" s="33" t="s">
        <v>230</v>
      </c>
      <c r="K23" s="31" t="s">
        <v>229</v>
      </c>
      <c r="L23" s="34" t="s">
        <v>107</v>
      </c>
      <c r="M23" s="61" t="s">
        <v>231</v>
      </c>
      <c r="N23" s="61" t="s">
        <v>205</v>
      </c>
      <c r="O23" s="61" t="s">
        <v>206</v>
      </c>
      <c r="P23" s="61" t="s">
        <v>196</v>
      </c>
      <c r="Q23" s="61" t="s">
        <v>218</v>
      </c>
      <c r="R23" s="61" t="s">
        <v>196</v>
      </c>
      <c r="S23" s="61" t="s">
        <v>219</v>
      </c>
    </row>
    <row r="24" spans="2:19" ht="20.25" customHeight="1">
      <c r="C24"/>
      <c r="D24"/>
      <c r="E24" s="18"/>
      <c r="F24" s="18"/>
      <c r="G24" s="18"/>
      <c r="H24" s="17"/>
      <c r="I24" s="18"/>
      <c r="J24" s="21"/>
      <c r="K24" s="18"/>
      <c r="L24" s="23"/>
      <c r="M24" s="18"/>
      <c r="N24" s="18"/>
      <c r="O24" s="18"/>
      <c r="P24" s="18"/>
      <c r="Q24" s="18"/>
      <c r="R24" s="18"/>
      <c r="S24" s="18"/>
    </row>
    <row r="25" spans="2:19" ht="24">
      <c r="B25" s="18"/>
      <c r="C25" s="18"/>
      <c r="D25" s="18"/>
      <c r="E25" s="18"/>
      <c r="F25" s="18"/>
      <c r="G25" s="18"/>
      <c r="H25" s="17"/>
      <c r="L25" s="24">
        <v>1</v>
      </c>
      <c r="M25" s="18"/>
      <c r="N25" s="18"/>
      <c r="O25" s="18"/>
      <c r="P25" s="18"/>
      <c r="Q25" s="25" t="s">
        <v>41</v>
      </c>
      <c r="R25" s="25" t="s">
        <v>42</v>
      </c>
      <c r="S25" s="25" t="s">
        <v>41</v>
      </c>
    </row>
  </sheetData>
  <autoFilter ref="B5:S23" xr:uid="{CF814478-8D5C-4908-A1C7-699C612E294F}">
    <filterColumn colId="5" showButton="0"/>
  </autoFilter>
  <mergeCells count="15">
    <mergeCell ref="K3:L5"/>
    <mergeCell ref="I3:J5"/>
    <mergeCell ref="G3:H5"/>
    <mergeCell ref="B3:B5"/>
    <mergeCell ref="C3:C5"/>
    <mergeCell ref="D3:D5"/>
    <mergeCell ref="E3:E5"/>
    <mergeCell ref="F3:F5"/>
    <mergeCell ref="S3:S5"/>
    <mergeCell ref="M3:M5"/>
    <mergeCell ref="N3:N5"/>
    <mergeCell ref="O3:O5"/>
    <mergeCell ref="P3:P5"/>
    <mergeCell ref="Q3:Q5"/>
    <mergeCell ref="R3:R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多賀 朱花(taga-ayaka.j16)</cp:lastModifiedBy>
  <cp:lastPrinted>2024-03-11T13:42:51Z</cp:lastPrinted>
  <dcterms:created xsi:type="dcterms:W3CDTF">2015-06-05T18:19:34Z</dcterms:created>
  <dcterms:modified xsi:type="dcterms:W3CDTF">2024-03-26T03:19:35Z</dcterms:modified>
</cp:coreProperties>
</file>