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7A591B55-0AF0-48E0-87A0-15AEAC7C8EE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特定役員退職" sheetId="3" r:id="rId1"/>
  </sheets>
  <definedNames>
    <definedName name="_xlnm.Print_Area" localSheetId="0">特定役員退職!$A$1:$G$31</definedName>
  </definedNames>
  <calcPr calcId="191029"/>
</workbook>
</file>

<file path=xl/calcChain.xml><?xml version="1.0" encoding="utf-8"?>
<calcChain xmlns="http://schemas.openxmlformats.org/spreadsheetml/2006/main">
  <c r="F13" i="3" l="1"/>
  <c r="H13" i="3"/>
  <c r="N6" i="3" l="1"/>
  <c r="F15" i="3" s="1"/>
  <c r="N8" i="3"/>
  <c r="F23" i="3" l="1"/>
  <c r="F19" i="3"/>
  <c r="F26" i="3" l="1"/>
  <c r="G31" i="3" s="1"/>
</calcChain>
</file>

<file path=xl/sharedStrings.xml><?xml version="1.0" encoding="utf-8"?>
<sst xmlns="http://schemas.openxmlformats.org/spreadsheetml/2006/main" count="22" uniqueCount="22">
  <si>
    <t>20年以下</t>
    <rPh sb="2" eb="5">
      <t>ネンイカ</t>
    </rPh>
    <phoneticPr fontId="1"/>
  </si>
  <si>
    <t>20年超え</t>
    <rPh sb="2" eb="3">
      <t>ネン</t>
    </rPh>
    <rPh sb="3" eb="4">
      <t>コ</t>
    </rPh>
    <phoneticPr fontId="1"/>
  </si>
  <si>
    <t>3．市民税額</t>
    <rPh sb="2" eb="5">
      <t>シミンゼイ</t>
    </rPh>
    <rPh sb="5" eb="6">
      <t>ガク</t>
    </rPh>
    <phoneticPr fontId="1"/>
  </si>
  <si>
    <t>勤続年数</t>
    <rPh sb="0" eb="2">
      <t>キンゾク</t>
    </rPh>
    <rPh sb="2" eb="4">
      <t>ネンスウ</t>
    </rPh>
    <phoneticPr fontId="1"/>
  </si>
  <si>
    <t>退職所得金額×6%（100円未満切り捨て）</t>
    <rPh sb="0" eb="2">
      <t>タイショク</t>
    </rPh>
    <rPh sb="2" eb="4">
      <t>ショトク</t>
    </rPh>
    <rPh sb="4" eb="6">
      <t>キンガク</t>
    </rPh>
    <rPh sb="13" eb="14">
      <t>エン</t>
    </rPh>
    <rPh sb="14" eb="16">
      <t>ミマン</t>
    </rPh>
    <rPh sb="16" eb="17">
      <t>キ</t>
    </rPh>
    <rPh sb="18" eb="19">
      <t>ス</t>
    </rPh>
    <phoneticPr fontId="1"/>
  </si>
  <si>
    <t>退職所得金額×4%（100円未満切り捨て）</t>
    <rPh sb="0" eb="2">
      <t>タイショク</t>
    </rPh>
    <rPh sb="2" eb="4">
      <t>ショトク</t>
    </rPh>
    <rPh sb="4" eb="6">
      <t>キンガク</t>
    </rPh>
    <phoneticPr fontId="1"/>
  </si>
  <si>
    <t>障がい退職</t>
    <rPh sb="0" eb="1">
      <t>ショウ</t>
    </rPh>
    <rPh sb="3" eb="5">
      <t>タイショク</t>
    </rPh>
    <phoneticPr fontId="1"/>
  </si>
  <si>
    <t>←　勤続年数を入力してください。（※1年未満の期間は切り上げ。）</t>
    <rPh sb="2" eb="6">
      <t>キンゾクネンスウ</t>
    </rPh>
    <rPh sb="7" eb="9">
      <t>ニュウリョク</t>
    </rPh>
    <rPh sb="19" eb="22">
      <t>ネンミマン</t>
    </rPh>
    <rPh sb="23" eb="25">
      <t>キカン</t>
    </rPh>
    <rPh sb="26" eb="27">
      <t>キ</t>
    </rPh>
    <rPh sb="28" eb="29">
      <t>ア</t>
    </rPh>
    <phoneticPr fontId="1"/>
  </si>
  <si>
    <t>←　退職手当等の収入金額を入力してください。</t>
    <rPh sb="2" eb="4">
      <t>タイショク</t>
    </rPh>
    <rPh sb="4" eb="6">
      <t>テアテ</t>
    </rPh>
    <rPh sb="6" eb="7">
      <t>トウ</t>
    </rPh>
    <rPh sb="8" eb="12">
      <t>シュウニュウキンガク</t>
    </rPh>
    <rPh sb="13" eb="15">
      <t>ニュウリョク</t>
    </rPh>
    <phoneticPr fontId="1"/>
  </si>
  <si>
    <t>１．退職所得控除額</t>
    <rPh sb="2" eb="4">
      <t>タイショク</t>
    </rPh>
    <rPh sb="4" eb="6">
      <t>ショトク</t>
    </rPh>
    <rPh sb="6" eb="8">
      <t>コウジョ</t>
    </rPh>
    <rPh sb="8" eb="9">
      <t>ガク</t>
    </rPh>
    <phoneticPr fontId="1"/>
  </si>
  <si>
    <t>退職手当</t>
    <rPh sb="0" eb="2">
      <t>タイショク</t>
    </rPh>
    <rPh sb="2" eb="4">
      <t>テアテ</t>
    </rPh>
    <phoneticPr fontId="1"/>
  </si>
  <si>
    <t>←　障がい者になったことにより退職した場合は○を選択してください。</t>
    <rPh sb="2" eb="3">
      <t>ショウ</t>
    </rPh>
    <rPh sb="5" eb="6">
      <t>シャ</t>
    </rPh>
    <rPh sb="15" eb="17">
      <t>タイショク</t>
    </rPh>
    <rPh sb="19" eb="21">
      <t>バアイ</t>
    </rPh>
    <rPh sb="24" eb="26">
      <t>センタク</t>
    </rPh>
    <phoneticPr fontId="1"/>
  </si>
  <si>
    <t>２．退職所得金額</t>
    <rPh sb="2" eb="4">
      <t>タイショク</t>
    </rPh>
    <rPh sb="4" eb="6">
      <t>ショトク</t>
    </rPh>
    <rPh sb="6" eb="8">
      <t>キンガク</t>
    </rPh>
    <phoneticPr fontId="1"/>
  </si>
  <si>
    <t>退職手当等に対する個人市民税・県民税の特別徴収税額は</t>
    <rPh sb="0" eb="5">
      <t>タイショクテアテトウ</t>
    </rPh>
    <rPh sb="6" eb="7">
      <t>タイ</t>
    </rPh>
    <rPh sb="9" eb="14">
      <t>コジンシミンゼイ</t>
    </rPh>
    <rPh sb="15" eb="18">
      <t>ケンミンゼイ</t>
    </rPh>
    <rPh sb="19" eb="25">
      <t>トクベツチョウシュウゼイガク</t>
    </rPh>
    <phoneticPr fontId="1"/>
  </si>
  <si>
    <t>ー</t>
  </si>
  <si>
    <t>ー</t>
    <phoneticPr fontId="1"/>
  </si>
  <si>
    <t>4．県民税額</t>
    <rPh sb="2" eb="5">
      <t>ケンミンゼイ</t>
    </rPh>
    <rPh sb="5" eb="6">
      <t>ガク</t>
    </rPh>
    <phoneticPr fontId="1"/>
  </si>
  <si>
    <t>5．特別徴収税額（３＋４）</t>
    <rPh sb="2" eb="8">
      <t>トクベツチョウシュウゼイガク</t>
    </rPh>
    <phoneticPr fontId="1"/>
  </si>
  <si>
    <t>○</t>
    <phoneticPr fontId="1"/>
  </si>
  <si>
    <t>退職手当等に対する個人市民税・県民税の特別徴収税額算出シート</t>
    <rPh sb="0" eb="5">
      <t>タイショクテアテトウ</t>
    </rPh>
    <rPh sb="6" eb="7">
      <t>タイ</t>
    </rPh>
    <rPh sb="9" eb="14">
      <t>コジンシミンゼイ</t>
    </rPh>
    <rPh sb="15" eb="18">
      <t>ケンミンゼイ</t>
    </rPh>
    <rPh sb="19" eb="21">
      <t>トクベツ</t>
    </rPh>
    <rPh sb="21" eb="23">
      <t>チョウシュウ</t>
    </rPh>
    <rPh sb="23" eb="25">
      <t>ゼイガク</t>
    </rPh>
    <rPh sb="25" eb="27">
      <t>サンシュツ</t>
    </rPh>
    <phoneticPr fontId="1"/>
  </si>
  <si>
    <t>（特定役員退職手当等）</t>
    <rPh sb="1" eb="5">
      <t>トクテイヤクイン</t>
    </rPh>
    <rPh sb="5" eb="10">
      <t>タイショクテアテトウ</t>
    </rPh>
    <phoneticPr fontId="1"/>
  </si>
  <si>
    <t>※勤続期間が５年以下の特定役員退職手当等の場合</t>
    <rPh sb="1" eb="5">
      <t>キンゾクキカン</t>
    </rPh>
    <rPh sb="7" eb="10">
      <t>ネンイカ</t>
    </rPh>
    <rPh sb="11" eb="15">
      <t>トクテイヤクイン</t>
    </rPh>
    <rPh sb="15" eb="20">
      <t>タイショクテアテトウ</t>
    </rPh>
    <rPh sb="21" eb="2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</si>
</sst>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#,##0_ &quot;円&quot;"/>
    <numFmt numFmtId="179" formatCode="General\ &quot;年&quot;"/>
    <numFmt numFmtId="180" formatCode="#,##0_ &quot;円　　です&quot;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8"/>
      <color theme="0"/>
      <name val="BIZ UDPゴシック"/>
      <family val="3"/>
      <charset val="128"/>
    </font>
    <font>
      <sz val="16"/>
      <color theme="0"/>
      <name val="BIZ UDPゴシック"/>
      <family val="3"/>
      <charset val="128"/>
    </font>
    <font>
      <sz val="22"/>
      <color theme="0"/>
      <name val="BIZ UDPゴシック"/>
      <family val="3"/>
      <charset val="128"/>
    </font>
    <font>
      <sz val="24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8" fontId="4" fillId="3" borderId="2" xfId="0" applyNumberFormat="1" applyFont="1" applyFill="1" applyBorder="1" applyAlignment="1" applyProtection="1">
      <alignment horizontal="center" vertical="center"/>
      <protection locked="0"/>
    </xf>
    <xf numFmtId="17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80" fontId="7" fillId="4" borderId="0" xfId="0" applyNumberFormat="1" applyFont="1" applyFill="1" applyBorder="1" applyAlignment="1" applyProtection="1">
      <alignment horizontal="left" vertical="center" indent="2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4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78" fontId="2" fillId="2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7" fillId="4" borderId="0" xfId="0" applyFont="1" applyFill="1" applyBorder="1" applyAlignment="1" applyProtection="1">
      <alignment horizontal="right" vertical="center" shrinkToFi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11</xdr:row>
      <xdr:rowOff>19050</xdr:rowOff>
    </xdr:from>
    <xdr:to>
      <xdr:col>3</xdr:col>
      <xdr:colOff>533400</xdr:colOff>
      <xdr:row>28</xdr:row>
      <xdr:rowOff>142875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D9EF4A40-5B93-40DB-8B55-67A22AF793E9}"/>
            </a:ext>
          </a:extLst>
        </xdr:cNvPr>
        <xdr:cNvSpPr/>
      </xdr:nvSpPr>
      <xdr:spPr>
        <a:xfrm>
          <a:off x="3267075" y="3238500"/>
          <a:ext cx="1123950" cy="2638425"/>
        </a:xfrm>
        <a:prstGeom prst="downArrow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showGridLines="0" tabSelected="1" zoomScaleNormal="100" workbookViewId="0">
      <selection activeCell="G17" sqref="G17"/>
    </sheetView>
  </sheetViews>
  <sheetFormatPr defaultRowHeight="13.5" x14ac:dyDescent="0.15"/>
  <cols>
    <col min="1" max="1" width="4.375" style="7" customWidth="1"/>
    <col min="2" max="2" width="20.625" style="7" customWidth="1"/>
    <col min="3" max="3" width="25.625" style="7" customWidth="1"/>
    <col min="4" max="5" width="8.625" style="7" customWidth="1"/>
    <col min="6" max="6" width="20.625" style="7" customWidth="1"/>
    <col min="7" max="7" width="54" style="7" customWidth="1"/>
    <col min="8" max="8" width="10" style="7" bestFit="1" customWidth="1"/>
    <col min="9" max="13" width="9" style="7"/>
    <col min="14" max="14" width="18" style="7" bestFit="1" customWidth="1"/>
    <col min="15" max="16384" width="9" style="7"/>
  </cols>
  <sheetData>
    <row r="1" spans="1:14" ht="30" customHeight="1" x14ac:dyDescent="0.15">
      <c r="A1" s="24" t="s">
        <v>20</v>
      </c>
      <c r="B1" s="24"/>
      <c r="C1" s="24"/>
      <c r="D1" s="24"/>
      <c r="E1" s="24"/>
      <c r="F1" s="24"/>
      <c r="G1" s="24"/>
    </row>
    <row r="2" spans="1:14" s="12" customFormat="1" ht="30" customHeight="1" x14ac:dyDescent="0.15">
      <c r="A2" s="22" t="s">
        <v>19</v>
      </c>
      <c r="B2" s="22"/>
      <c r="C2" s="22"/>
      <c r="D2" s="22"/>
      <c r="E2" s="22"/>
      <c r="F2" s="22"/>
      <c r="G2" s="22"/>
      <c r="L2" s="18" t="s">
        <v>15</v>
      </c>
    </row>
    <row r="3" spans="1:14" s="12" customFormat="1" ht="30" customHeight="1" x14ac:dyDescent="0.15">
      <c r="A3" s="23" t="s">
        <v>21</v>
      </c>
      <c r="B3" s="23"/>
      <c r="C3" s="23"/>
      <c r="D3" s="23"/>
      <c r="E3" s="23"/>
      <c r="F3" s="23"/>
      <c r="G3" s="23"/>
      <c r="L3" s="18" t="s">
        <v>18</v>
      </c>
    </row>
    <row r="4" spans="1:14" s="12" customFormat="1" ht="24" customHeight="1" thickBot="1" x14ac:dyDescent="0.2">
      <c r="A4" s="15"/>
      <c r="B4" s="15"/>
      <c r="C4" s="15"/>
      <c r="D4" s="15"/>
      <c r="E4" s="15"/>
      <c r="F4" s="15"/>
      <c r="G4" s="15"/>
    </row>
    <row r="5" spans="1:14" ht="14.25" hidden="1" customHeight="1" thickBot="1" x14ac:dyDescent="0.2"/>
    <row r="6" spans="1:14" s="11" customFormat="1" ht="30" customHeight="1" thickBot="1" x14ac:dyDescent="0.2">
      <c r="B6" s="17" t="s">
        <v>10</v>
      </c>
      <c r="C6" s="1"/>
      <c r="D6" s="5" t="s">
        <v>8</v>
      </c>
      <c r="F6" s="13"/>
      <c r="J6" s="14" t="s">
        <v>0</v>
      </c>
      <c r="K6" s="14"/>
      <c r="L6" s="14"/>
      <c r="M6" s="14"/>
      <c r="N6" s="14">
        <f>IF(C10="○",400000*C8+1000000,400000*C8)</f>
        <v>0</v>
      </c>
    </row>
    <row r="7" spans="1:14" ht="19.5" customHeight="1" thickBot="1" x14ac:dyDescent="0.2">
      <c r="B7" s="10"/>
      <c r="C7" s="10"/>
      <c r="D7" s="5"/>
      <c r="F7" s="8"/>
      <c r="J7" s="9"/>
      <c r="K7" s="9"/>
      <c r="L7" s="9"/>
      <c r="M7" s="9"/>
      <c r="N7" s="9"/>
    </row>
    <row r="8" spans="1:14" s="11" customFormat="1" ht="30" customHeight="1" thickBot="1" x14ac:dyDescent="0.2">
      <c r="B8" s="17" t="s">
        <v>3</v>
      </c>
      <c r="C8" s="2"/>
      <c r="D8" s="5" t="s">
        <v>7</v>
      </c>
      <c r="F8" s="13"/>
      <c r="J8" s="14" t="s">
        <v>1</v>
      </c>
      <c r="K8" s="14"/>
      <c r="L8" s="14"/>
      <c r="M8" s="14"/>
      <c r="N8" s="14">
        <f>IF(C10="○",8000000+700000*(C8-20)+1000000,8000000+700000*(C8-20))</f>
        <v>-6000000</v>
      </c>
    </row>
    <row r="9" spans="1:14" ht="19.5" customHeight="1" thickBot="1" x14ac:dyDescent="0.2">
      <c r="B9" s="10"/>
      <c r="C9" s="10"/>
      <c r="D9" s="5"/>
      <c r="F9" s="8"/>
    </row>
    <row r="10" spans="1:14" s="11" customFormat="1" ht="30" customHeight="1" thickBot="1" x14ac:dyDescent="0.2">
      <c r="B10" s="17" t="s">
        <v>6</v>
      </c>
      <c r="C10" s="3" t="s">
        <v>14</v>
      </c>
      <c r="D10" s="5" t="s">
        <v>11</v>
      </c>
      <c r="F10" s="13"/>
    </row>
    <row r="11" spans="1:14" x14ac:dyDescent="0.15">
      <c r="F11" s="8"/>
    </row>
    <row r="13" spans="1:14" x14ac:dyDescent="0.15">
      <c r="B13" s="7" t="s">
        <v>9</v>
      </c>
      <c r="F13" s="19">
        <f>IF(C10="○",H13+1000000,H13)</f>
        <v>800000</v>
      </c>
      <c r="H13" s="9">
        <f>IF(C8&lt;2,800000,C8*400000)</f>
        <v>800000</v>
      </c>
    </row>
    <row r="15" spans="1:14" x14ac:dyDescent="0.15">
      <c r="B15" s="7" t="s">
        <v>12</v>
      </c>
      <c r="F15" s="19">
        <f>IF(ROUNDDOWN(C6-F13,-3)&lt;0,0,ROUNDDOWN(C6-F13,-3))</f>
        <v>0</v>
      </c>
    </row>
    <row r="17" spans="2:7" x14ac:dyDescent="0.15">
      <c r="B17" s="7" t="s">
        <v>2</v>
      </c>
    </row>
    <row r="18" spans="2:7" ht="4.5" customHeight="1" x14ac:dyDescent="0.15"/>
    <row r="19" spans="2:7" x14ac:dyDescent="0.15">
      <c r="B19" s="16" t="s">
        <v>4</v>
      </c>
      <c r="F19" s="19">
        <f>ROUNDDOWN(F15*0.06,-2)</f>
        <v>0</v>
      </c>
    </row>
    <row r="21" spans="2:7" x14ac:dyDescent="0.15">
      <c r="B21" s="7" t="s">
        <v>16</v>
      </c>
    </row>
    <row r="22" spans="2:7" ht="4.5" customHeight="1" x14ac:dyDescent="0.15"/>
    <row r="23" spans="2:7" x14ac:dyDescent="0.15">
      <c r="B23" s="16" t="s">
        <v>5</v>
      </c>
      <c r="F23" s="19">
        <f>ROUNDDOWN(F15*0.04,-2)</f>
        <v>0</v>
      </c>
    </row>
    <row r="24" spans="2:7" x14ac:dyDescent="0.15">
      <c r="B24" s="16"/>
      <c r="F24" s="20"/>
    </row>
    <row r="25" spans="2:7" hidden="1" x14ac:dyDescent="0.15"/>
    <row r="26" spans="2:7" x14ac:dyDescent="0.15">
      <c r="B26" s="7" t="s">
        <v>17</v>
      </c>
      <c r="F26" s="19">
        <f>F19+F23</f>
        <v>0</v>
      </c>
    </row>
    <row r="31" spans="2:7" s="4" customFormat="1" ht="50.1" customHeight="1" x14ac:dyDescent="0.15">
      <c r="B31" s="21" t="s">
        <v>13</v>
      </c>
      <c r="C31" s="21"/>
      <c r="D31" s="21"/>
      <c r="E31" s="21"/>
      <c r="F31" s="21"/>
      <c r="G31" s="6">
        <f>F26</f>
        <v>0</v>
      </c>
    </row>
  </sheetData>
  <sheetProtection sheet="1" objects="1" scenarios="1"/>
  <mergeCells count="4">
    <mergeCell ref="A2:G2"/>
    <mergeCell ref="A3:G3"/>
    <mergeCell ref="B31:F31"/>
    <mergeCell ref="A1:G1"/>
  </mergeCells>
  <phoneticPr fontId="1"/>
  <dataValidations count="2">
    <dataValidation type="list" allowBlank="1" showInputMessage="1" showErrorMessage="1" sqref="C10" xr:uid="{1F87AFAB-15A7-4727-9FFC-153124B9BE86}">
      <formula1>$L$2:$L$3</formula1>
    </dataValidation>
    <dataValidation type="whole" operator="lessThan" allowBlank="1" showInputMessage="1" showErrorMessage="1" error="1～5の数字を入力してください。" sqref="C8" xr:uid="{0C873955-BF1F-4760-B445-51A0B7263E60}">
      <formula1>6</formula1>
    </dataValidation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特定役員退職</vt:lpstr>
      <vt:lpstr>特定役員退職!Print_Area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2022-08-09T05:18:36Z</dcterms:modified>
</cp:coreProperties>
</file>